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DFA7F777-D300-4D08-BF3B-670D6B00AA39}" xr6:coauthVersionLast="47" xr6:coauthVersionMax="47" xr10:uidLastSave="{00000000-0000-0000-0000-000000000000}"/>
  <bookViews>
    <workbookView xWindow="28635" yWindow="-165" windowWidth="29130" windowHeight="15810" tabRatio="898" firstSheet="4" activeTab="5" xr2:uid="{00000000-000D-0000-FFFF-FFFF00000000}"/>
  </bookViews>
  <sheets>
    <sheet name="1) CO2原単位の策定" sheetId="21" r:id="rId1"/>
    <sheet name="2) 要件適合確認チェックシート" sheetId="22" r:id="rId2"/>
    <sheet name="3) シート①(申請)" sheetId="23" r:id="rId3"/>
    <sheet name="シート①-2" sheetId="24" r:id="rId4"/>
    <sheet name="シート①-3" sheetId="25" r:id="rId5"/>
    <sheet name="1) 成果報告書" sheetId="31" r:id="rId6"/>
    <sheet name="2)要件チェックリスト（成果報告）" sheetId="39" r:id="rId7"/>
    <sheet name="3) 要件適合確認シート (成果報告)" sheetId="32" r:id="rId8"/>
    <sheet name="4) シート②(成果報告)" sheetId="26" r:id="rId9"/>
    <sheet name="シート②-2" sheetId="27" r:id="rId10"/>
    <sheet name="シート②-3" sheetId="28" r:id="rId11"/>
    <sheet name="R6年度補正_継続した利用に係る承認申請書" sheetId="35" r:id="rId12"/>
    <sheet name="R7年度_継続した利用に係る承認申請書" sheetId="36" r:id="rId13"/>
    <sheet name="記入例" sheetId="34" r:id="rId14"/>
    <sheet name="減価償却" sheetId="33" state="hidden" r:id="rId15"/>
  </sheets>
  <externalReferences>
    <externalReference r:id="rId16"/>
  </externalReferences>
  <definedNames>
    <definedName name="_☑" localSheetId="6">#REF!</definedName>
    <definedName name="_☑">#REF!</definedName>
    <definedName name="_dl1">#REF!</definedName>
    <definedName name="_dl2">#REF!</definedName>
    <definedName name="_xlnm.Print_Area" localSheetId="0">'1) CO2原単位の策定'!$A$1:$AF$51</definedName>
    <definedName name="_xlnm.Print_Area" localSheetId="5">'1) 成果報告書'!$A$1:$AF$72</definedName>
    <definedName name="_xlnm.Print_Area" localSheetId="1">'2) 要件適合確認チェックシート'!$A$1:$J$46</definedName>
    <definedName name="_xlnm.Print_Area" localSheetId="6">'2)要件チェックリスト（成果報告）'!$A$1:$I$29</definedName>
    <definedName name="_xlnm.Print_Area" localSheetId="2">'3) シート①(申請)'!$A$1:$M$92</definedName>
    <definedName name="_xlnm.Print_Area" localSheetId="7">'3) 要件適合確認シート (成果報告)'!$A$1:$J$46</definedName>
    <definedName name="_xlnm.Print_Area" localSheetId="8">'4) シート②(成果報告)'!$A$1:$M$92</definedName>
    <definedName name="_xlnm.Print_Area" localSheetId="11">'R6年度補正_継続した利用に係る承認申請書'!$A$1:$K$31</definedName>
    <definedName name="_xlnm.Print_Area" localSheetId="12">'R7年度_継続した利用に係る承認申請書'!$A$1:$K$31</definedName>
    <definedName name="_xlnm.Print_Area" localSheetId="3">'シート①-2'!$A$1:$AB$45</definedName>
    <definedName name="_xlnm.Print_Area" localSheetId="4">'シート①-3'!$A$1:$AB$45</definedName>
    <definedName name="_xlnm.Print_Area" localSheetId="9">'シート②-2'!$A$1:$AB$45</definedName>
    <definedName name="_xlnm.Print_Area" localSheetId="10">'シート②-3'!$A$1:$AB$45</definedName>
    <definedName name="_xlnm.Print_Area" localSheetId="13">記入例!$A$1:$K$39</definedName>
    <definedName name="_xlnm.Print_Titles" localSheetId="2">'3) シート①(申請)'!$1:$7</definedName>
    <definedName name="い">#REF!</definedName>
    <definedName name="サイズ">#REF!</definedName>
    <definedName name="データ">#REF!</definedName>
    <definedName name="テーブル">#REF!</definedName>
    <definedName name="横数">#REF!</definedName>
    <definedName name="下">#REF!</definedName>
    <definedName name="現在枚数">#REF!</definedName>
    <definedName name="取得価格に以下の表に定める率を乗じたもの" localSheetId="14">減価償却!$B$1:$R$15</definedName>
    <definedName name="書き込み枠">#REF!</definedName>
    <definedName name="上">#REF!</definedName>
    <definedName name="地域">#REF!</definedName>
    <definedName name="地域１">#REF!</definedName>
    <definedName name="中">#REF!</definedName>
    <definedName name="中々">#REF!</definedName>
    <definedName name="表示段数">#REF!</definedName>
    <definedName name="表示列数">#REF!</definedName>
    <definedName name="補助対象リスト">#REF!</definedName>
    <definedName name="余白">#REF!</definedName>
    <definedName name="様式●＿辞退届">#REF!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43" i="28" l="1"/>
  <c r="Y11" i="28"/>
  <c r="Y12" i="28"/>
  <c r="Y13" i="28"/>
  <c r="Y14" i="28"/>
  <c r="Y15" i="28"/>
  <c r="Y16" i="28"/>
  <c r="Y17" i="28"/>
  <c r="Y18" i="28"/>
  <c r="Y19" i="28"/>
  <c r="Y20" i="28"/>
  <c r="Y21" i="28"/>
  <c r="Y22" i="28"/>
  <c r="Y23" i="28"/>
  <c r="Y24" i="28"/>
  <c r="Y25" i="28"/>
  <c r="Y26" i="28"/>
  <c r="Y27" i="28"/>
  <c r="Y28" i="28"/>
  <c r="Y29" i="28"/>
  <c r="Y30" i="28"/>
  <c r="Y31" i="28"/>
  <c r="Y32" i="28"/>
  <c r="Y33" i="28"/>
  <c r="Y34" i="28"/>
  <c r="Y35" i="28"/>
  <c r="Y36" i="28"/>
  <c r="Y37" i="28"/>
  <c r="Y38" i="28"/>
  <c r="Y39" i="28"/>
  <c r="Y40" i="28"/>
  <c r="Y41" i="28"/>
  <c r="Y42" i="28"/>
  <c r="Y10" i="28"/>
  <c r="Y11" i="27"/>
  <c r="Y13" i="27"/>
  <c r="Y14" i="27"/>
  <c r="Y15" i="27"/>
  <c r="Y16" i="27"/>
  <c r="Y17" i="27"/>
  <c r="Y18" i="27"/>
  <c r="Y19" i="27"/>
  <c r="Y20" i="27"/>
  <c r="Y21" i="27"/>
  <c r="Y22" i="27"/>
  <c r="Y23" i="27"/>
  <c r="Y24" i="27"/>
  <c r="Y25" i="27"/>
  <c r="Y26" i="27"/>
  <c r="Y27" i="27"/>
  <c r="Y28" i="27"/>
  <c r="Y29" i="27"/>
  <c r="Y30" i="27"/>
  <c r="Y31" i="27"/>
  <c r="Y32" i="27"/>
  <c r="Y33" i="27"/>
  <c r="Y34" i="27"/>
  <c r="Y35" i="27"/>
  <c r="Y36" i="27"/>
  <c r="Y37" i="27"/>
  <c r="Y38" i="27"/>
  <c r="Y39" i="27"/>
  <c r="Y40" i="27"/>
  <c r="Y41" i="27"/>
  <c r="Y42" i="27"/>
  <c r="Y43" i="27"/>
  <c r="X10" i="27"/>
  <c r="Y10" i="27" s="1"/>
  <c r="R10" i="27" l="1"/>
  <c r="O33" i="31"/>
  <c r="S33" i="31"/>
  <c r="W27" i="31"/>
  <c r="W26" i="31"/>
  <c r="W25" i="31"/>
  <c r="W24" i="31"/>
  <c r="W23" i="31" l="1"/>
  <c r="W32" i="31"/>
  <c r="W31" i="31"/>
  <c r="W30" i="31"/>
  <c r="W29" i="31"/>
  <c r="W28" i="31"/>
  <c r="X43" i="28"/>
  <c r="T43" i="28"/>
  <c r="U43" i="28" s="1"/>
  <c r="R43" i="28"/>
  <c r="H43" i="28"/>
  <c r="J43" i="28" s="1"/>
  <c r="X42" i="28"/>
  <c r="T42" i="28"/>
  <c r="U42" i="28" s="1"/>
  <c r="R42" i="28"/>
  <c r="J42" i="28"/>
  <c r="H42" i="28"/>
  <c r="X41" i="28"/>
  <c r="T41" i="28"/>
  <c r="U41" i="28" s="1"/>
  <c r="R41" i="28"/>
  <c r="H41" i="28"/>
  <c r="J41" i="28" s="1"/>
  <c r="X40" i="28"/>
  <c r="T40" i="28"/>
  <c r="U40" i="28" s="1"/>
  <c r="R40" i="28"/>
  <c r="H40" i="28"/>
  <c r="J40" i="28" s="1"/>
  <c r="X39" i="28"/>
  <c r="T39" i="28"/>
  <c r="U39" i="28" s="1"/>
  <c r="R39" i="28"/>
  <c r="H39" i="28"/>
  <c r="J39" i="28" s="1"/>
  <c r="X38" i="28"/>
  <c r="T38" i="28"/>
  <c r="U38" i="28" s="1"/>
  <c r="R38" i="28"/>
  <c r="H38" i="28"/>
  <c r="J38" i="28" s="1"/>
  <c r="X37" i="28"/>
  <c r="T37" i="28"/>
  <c r="U37" i="28" s="1"/>
  <c r="R37" i="28"/>
  <c r="J37" i="28"/>
  <c r="Z37" i="28" s="1"/>
  <c r="H37" i="28"/>
  <c r="X36" i="28"/>
  <c r="T36" i="28"/>
  <c r="U36" i="28" s="1"/>
  <c r="R36" i="28"/>
  <c r="H36" i="28"/>
  <c r="J36" i="28" s="1"/>
  <c r="X35" i="28"/>
  <c r="T35" i="28"/>
  <c r="U35" i="28" s="1"/>
  <c r="R35" i="28"/>
  <c r="H35" i="28"/>
  <c r="J35" i="28" s="1"/>
  <c r="X34" i="28"/>
  <c r="T34" i="28"/>
  <c r="U34" i="28" s="1"/>
  <c r="R34" i="28"/>
  <c r="H34" i="28"/>
  <c r="J34" i="28" s="1"/>
  <c r="X33" i="28"/>
  <c r="T33" i="28"/>
  <c r="U33" i="28" s="1"/>
  <c r="R33" i="28"/>
  <c r="H33" i="28"/>
  <c r="J33" i="28" s="1"/>
  <c r="X32" i="28"/>
  <c r="T32" i="28"/>
  <c r="U32" i="28" s="1"/>
  <c r="R32" i="28"/>
  <c r="H32" i="28"/>
  <c r="J32" i="28" s="1"/>
  <c r="X31" i="28"/>
  <c r="T31" i="28"/>
  <c r="U31" i="28" s="1"/>
  <c r="R31" i="28"/>
  <c r="H31" i="28"/>
  <c r="J31" i="28" s="1"/>
  <c r="X30" i="28"/>
  <c r="T30" i="28"/>
  <c r="U30" i="28" s="1"/>
  <c r="R30" i="28"/>
  <c r="H30" i="28"/>
  <c r="J30" i="28" s="1"/>
  <c r="Z30" i="28" s="1"/>
  <c r="AA30" i="28" s="1"/>
  <c r="X29" i="28"/>
  <c r="T29" i="28"/>
  <c r="U29" i="28" s="1"/>
  <c r="R29" i="28"/>
  <c r="H29" i="28"/>
  <c r="J29" i="28" s="1"/>
  <c r="X28" i="28"/>
  <c r="T28" i="28"/>
  <c r="U28" i="28" s="1"/>
  <c r="R28" i="28"/>
  <c r="H28" i="28"/>
  <c r="J28" i="28" s="1"/>
  <c r="X27" i="28"/>
  <c r="T27" i="28"/>
  <c r="U27" i="28" s="1"/>
  <c r="R27" i="28"/>
  <c r="H27" i="28"/>
  <c r="J27" i="28" s="1"/>
  <c r="X26" i="28"/>
  <c r="T26" i="28"/>
  <c r="U26" i="28" s="1"/>
  <c r="R26" i="28"/>
  <c r="H26" i="28"/>
  <c r="J26" i="28" s="1"/>
  <c r="X25" i="28"/>
  <c r="T25" i="28"/>
  <c r="U25" i="28" s="1"/>
  <c r="R25" i="28"/>
  <c r="H25" i="28"/>
  <c r="J25" i="28" s="1"/>
  <c r="Z25" i="28" s="1"/>
  <c r="X24" i="28"/>
  <c r="T24" i="28"/>
  <c r="U24" i="28" s="1"/>
  <c r="R24" i="28"/>
  <c r="H24" i="28"/>
  <c r="J24" i="28" s="1"/>
  <c r="X23" i="28"/>
  <c r="T23" i="28"/>
  <c r="U23" i="28" s="1"/>
  <c r="R23" i="28"/>
  <c r="H23" i="28"/>
  <c r="J23" i="28" s="1"/>
  <c r="X22" i="28"/>
  <c r="T22" i="28"/>
  <c r="U22" i="28" s="1"/>
  <c r="R22" i="28"/>
  <c r="J22" i="28"/>
  <c r="H22" i="28"/>
  <c r="X21" i="28"/>
  <c r="T21" i="28"/>
  <c r="U21" i="28" s="1"/>
  <c r="R21" i="28"/>
  <c r="H21" i="28"/>
  <c r="J21" i="28" s="1"/>
  <c r="X20" i="28"/>
  <c r="T20" i="28"/>
  <c r="U20" i="28" s="1"/>
  <c r="R20" i="28"/>
  <c r="H20" i="28"/>
  <c r="J20" i="28" s="1"/>
  <c r="Z19" i="28"/>
  <c r="X19" i="28"/>
  <c r="T19" i="28"/>
  <c r="U19" i="28" s="1"/>
  <c r="R19" i="28"/>
  <c r="H19" i="28"/>
  <c r="J19" i="28" s="1"/>
  <c r="X18" i="28"/>
  <c r="T18" i="28"/>
  <c r="U18" i="28" s="1"/>
  <c r="R18" i="28"/>
  <c r="H18" i="28"/>
  <c r="J18" i="28" s="1"/>
  <c r="X17" i="28"/>
  <c r="T17" i="28"/>
  <c r="U17" i="28" s="1"/>
  <c r="R17" i="28"/>
  <c r="H17" i="28"/>
  <c r="J17" i="28" s="1"/>
  <c r="X16" i="28"/>
  <c r="T16" i="28"/>
  <c r="U16" i="28" s="1"/>
  <c r="R16" i="28"/>
  <c r="H16" i="28"/>
  <c r="J16" i="28" s="1"/>
  <c r="X15" i="28"/>
  <c r="T15" i="28"/>
  <c r="U15" i="28" s="1"/>
  <c r="R15" i="28"/>
  <c r="H15" i="28"/>
  <c r="J15" i="28" s="1"/>
  <c r="X14" i="28"/>
  <c r="T14" i="28"/>
  <c r="U14" i="28" s="1"/>
  <c r="R14" i="28"/>
  <c r="H14" i="28"/>
  <c r="J14" i="28" s="1"/>
  <c r="X13" i="28"/>
  <c r="T13" i="28"/>
  <c r="U13" i="28" s="1"/>
  <c r="R13" i="28"/>
  <c r="H13" i="28"/>
  <c r="J13" i="28" s="1"/>
  <c r="X12" i="28"/>
  <c r="T12" i="28"/>
  <c r="U12" i="28" s="1"/>
  <c r="R12" i="28"/>
  <c r="H12" i="28"/>
  <c r="J12" i="28" s="1"/>
  <c r="X11" i="28"/>
  <c r="T11" i="28"/>
  <c r="U11" i="28" s="1"/>
  <c r="R11" i="28"/>
  <c r="H11" i="28"/>
  <c r="J11" i="28" s="1"/>
  <c r="X10" i="28"/>
  <c r="T10" i="28"/>
  <c r="U10" i="28" s="1"/>
  <c r="R10" i="28"/>
  <c r="H10" i="28"/>
  <c r="J10" i="28" s="1"/>
  <c r="X43" i="27"/>
  <c r="T43" i="27"/>
  <c r="U43" i="27" s="1"/>
  <c r="R43" i="27"/>
  <c r="H43" i="27"/>
  <c r="J43" i="27" s="1"/>
  <c r="X42" i="27"/>
  <c r="T42" i="27"/>
  <c r="U42" i="27" s="1"/>
  <c r="R42" i="27"/>
  <c r="H42" i="27"/>
  <c r="J42" i="27" s="1"/>
  <c r="Z42" i="27" s="1"/>
  <c r="AB42" i="27" s="1"/>
  <c r="X41" i="27"/>
  <c r="U41" i="27"/>
  <c r="T41" i="27"/>
  <c r="R41" i="27"/>
  <c r="H41" i="27"/>
  <c r="J41" i="27" s="1"/>
  <c r="Z41" i="27" s="1"/>
  <c r="X40" i="27"/>
  <c r="T40" i="27"/>
  <c r="U40" i="27" s="1"/>
  <c r="R40" i="27"/>
  <c r="H40" i="27"/>
  <c r="J40" i="27" s="1"/>
  <c r="X39" i="27"/>
  <c r="T39" i="27"/>
  <c r="U39" i="27" s="1"/>
  <c r="R39" i="27"/>
  <c r="H39" i="27"/>
  <c r="J39" i="27" s="1"/>
  <c r="X38" i="27"/>
  <c r="T38" i="27"/>
  <c r="U38" i="27" s="1"/>
  <c r="R38" i="27"/>
  <c r="H38" i="27"/>
  <c r="J38" i="27" s="1"/>
  <c r="Z38" i="27" s="1"/>
  <c r="AB38" i="27" s="1"/>
  <c r="X37" i="27"/>
  <c r="T37" i="27"/>
  <c r="U37" i="27" s="1"/>
  <c r="R37" i="27"/>
  <c r="H37" i="27"/>
  <c r="J37" i="27" s="1"/>
  <c r="Z37" i="27" s="1"/>
  <c r="X36" i="27"/>
  <c r="T36" i="27"/>
  <c r="U36" i="27" s="1"/>
  <c r="R36" i="27"/>
  <c r="H36" i="27"/>
  <c r="J36" i="27" s="1"/>
  <c r="X35" i="27"/>
  <c r="T35" i="27"/>
  <c r="U35" i="27" s="1"/>
  <c r="R35" i="27"/>
  <c r="H35" i="27"/>
  <c r="J35" i="27" s="1"/>
  <c r="X34" i="27"/>
  <c r="T34" i="27"/>
  <c r="U34" i="27" s="1"/>
  <c r="R34" i="27"/>
  <c r="H34" i="27"/>
  <c r="J34" i="27" s="1"/>
  <c r="Z34" i="27" s="1"/>
  <c r="AB34" i="27" s="1"/>
  <c r="X33" i="27"/>
  <c r="T33" i="27"/>
  <c r="U33" i="27" s="1"/>
  <c r="R33" i="27"/>
  <c r="H33" i="27"/>
  <c r="J33" i="27" s="1"/>
  <c r="Z33" i="27" s="1"/>
  <c r="X32" i="27"/>
  <c r="T32" i="27"/>
  <c r="U32" i="27" s="1"/>
  <c r="R32" i="27"/>
  <c r="H32" i="27"/>
  <c r="J32" i="27" s="1"/>
  <c r="X31" i="27"/>
  <c r="T31" i="27"/>
  <c r="U31" i="27" s="1"/>
  <c r="R31" i="27"/>
  <c r="H31" i="27"/>
  <c r="J31" i="27" s="1"/>
  <c r="Z31" i="27" s="1"/>
  <c r="X30" i="27"/>
  <c r="U30" i="27"/>
  <c r="T30" i="27"/>
  <c r="R30" i="27"/>
  <c r="H30" i="27"/>
  <c r="J30" i="27" s="1"/>
  <c r="Z30" i="27" s="1"/>
  <c r="X29" i="27"/>
  <c r="T29" i="27"/>
  <c r="U29" i="27" s="1"/>
  <c r="R29" i="27"/>
  <c r="H29" i="27"/>
  <c r="J29" i="27" s="1"/>
  <c r="X28" i="27"/>
  <c r="T28" i="27"/>
  <c r="U28" i="27" s="1"/>
  <c r="R28" i="27"/>
  <c r="H28" i="27"/>
  <c r="J28" i="27" s="1"/>
  <c r="X27" i="27"/>
  <c r="T27" i="27"/>
  <c r="U27" i="27" s="1"/>
  <c r="R27" i="27"/>
  <c r="H27" i="27"/>
  <c r="J27" i="27" s="1"/>
  <c r="X26" i="27"/>
  <c r="T26" i="27"/>
  <c r="U26" i="27" s="1"/>
  <c r="R26" i="27"/>
  <c r="H26" i="27"/>
  <c r="J26" i="27" s="1"/>
  <c r="Z26" i="27" s="1"/>
  <c r="X25" i="27"/>
  <c r="T25" i="27"/>
  <c r="U25" i="27" s="1"/>
  <c r="R25" i="27"/>
  <c r="H25" i="27"/>
  <c r="J25" i="27" s="1"/>
  <c r="X24" i="27"/>
  <c r="T24" i="27"/>
  <c r="U24" i="27" s="1"/>
  <c r="R24" i="27"/>
  <c r="H24" i="27"/>
  <c r="J24" i="27" s="1"/>
  <c r="X23" i="27"/>
  <c r="T23" i="27"/>
  <c r="U23" i="27" s="1"/>
  <c r="R23" i="27"/>
  <c r="H23" i="27"/>
  <c r="J23" i="27" s="1"/>
  <c r="X22" i="27"/>
  <c r="T22" i="27"/>
  <c r="U22" i="27" s="1"/>
  <c r="R22" i="27"/>
  <c r="H22" i="27"/>
  <c r="J22" i="27" s="1"/>
  <c r="Z22" i="27" s="1"/>
  <c r="X21" i="27"/>
  <c r="T21" i="27"/>
  <c r="U21" i="27" s="1"/>
  <c r="R21" i="27"/>
  <c r="H21" i="27"/>
  <c r="J21" i="27" s="1"/>
  <c r="X20" i="27"/>
  <c r="T20" i="27"/>
  <c r="U20" i="27" s="1"/>
  <c r="R20" i="27"/>
  <c r="H20" i="27"/>
  <c r="J20" i="27" s="1"/>
  <c r="Z20" i="27" s="1"/>
  <c r="AB20" i="27" s="1"/>
  <c r="X19" i="27"/>
  <c r="T19" i="27"/>
  <c r="U19" i="27" s="1"/>
  <c r="R19" i="27"/>
  <c r="H19" i="27"/>
  <c r="J19" i="27" s="1"/>
  <c r="X18" i="27"/>
  <c r="T18" i="27"/>
  <c r="U18" i="27" s="1"/>
  <c r="R18" i="27"/>
  <c r="H18" i="27"/>
  <c r="J18" i="27" s="1"/>
  <c r="Z18" i="27" s="1"/>
  <c r="X17" i="27"/>
  <c r="T17" i="27"/>
  <c r="U17" i="27" s="1"/>
  <c r="R17" i="27"/>
  <c r="H17" i="27"/>
  <c r="J17" i="27" s="1"/>
  <c r="X16" i="27"/>
  <c r="T16" i="27"/>
  <c r="U16" i="27" s="1"/>
  <c r="R16" i="27"/>
  <c r="H16" i="27"/>
  <c r="J16" i="27" s="1"/>
  <c r="X15" i="27"/>
  <c r="T15" i="27"/>
  <c r="U15" i="27" s="1"/>
  <c r="R15" i="27"/>
  <c r="H15" i="27"/>
  <c r="J15" i="27" s="1"/>
  <c r="X14" i="27"/>
  <c r="T14" i="27"/>
  <c r="U14" i="27" s="1"/>
  <c r="R14" i="27"/>
  <c r="H14" i="27"/>
  <c r="J14" i="27" s="1"/>
  <c r="Z14" i="27" s="1"/>
  <c r="X13" i="27"/>
  <c r="T13" i="27"/>
  <c r="U13" i="27" s="1"/>
  <c r="R13" i="27"/>
  <c r="H13" i="27"/>
  <c r="J13" i="27" s="1"/>
  <c r="X12" i="27"/>
  <c r="Y12" i="27" s="1"/>
  <c r="T12" i="27"/>
  <c r="U12" i="27" s="1"/>
  <c r="R12" i="27"/>
  <c r="H12" i="27"/>
  <c r="J12" i="27" s="1"/>
  <c r="X11" i="27"/>
  <c r="T11" i="27"/>
  <c r="U11" i="27" s="1"/>
  <c r="R11" i="27"/>
  <c r="H11" i="27"/>
  <c r="J11" i="27" s="1"/>
  <c r="T10" i="27"/>
  <c r="U10" i="27" s="1"/>
  <c r="H10" i="27"/>
  <c r="J10" i="27" s="1"/>
  <c r="C91" i="26"/>
  <c r="M78" i="26"/>
  <c r="M77" i="26"/>
  <c r="M76" i="26"/>
  <c r="M75" i="26"/>
  <c r="M74" i="26"/>
  <c r="M66" i="26"/>
  <c r="M65" i="26"/>
  <c r="M64" i="26"/>
  <c r="M63" i="26"/>
  <c r="M62" i="26"/>
  <c r="M67" i="26" s="1"/>
  <c r="F86" i="26" s="1"/>
  <c r="G86" i="26" s="1"/>
  <c r="M56" i="26"/>
  <c r="M55" i="26"/>
  <c r="M54" i="26"/>
  <c r="M57" i="26" s="1"/>
  <c r="F85" i="26" s="1"/>
  <c r="G85" i="26" s="1"/>
  <c r="M53" i="26"/>
  <c r="M52" i="26"/>
  <c r="M46" i="26"/>
  <c r="M45" i="26"/>
  <c r="M44" i="26"/>
  <c r="M43" i="26"/>
  <c r="M42" i="26"/>
  <c r="M36" i="26"/>
  <c r="M35" i="26"/>
  <c r="M34" i="26"/>
  <c r="M33" i="26"/>
  <c r="M32" i="26"/>
  <c r="M37" i="26" s="1"/>
  <c r="F82" i="26" s="1"/>
  <c r="M24" i="26"/>
  <c r="M23" i="26"/>
  <c r="M22" i="26"/>
  <c r="M21" i="26"/>
  <c r="M20" i="26"/>
  <c r="M19" i="26"/>
  <c r="M18" i="26"/>
  <c r="M17" i="26"/>
  <c r="M16" i="26"/>
  <c r="M15" i="26"/>
  <c r="M14" i="26"/>
  <c r="M13" i="26"/>
  <c r="Y43" i="25"/>
  <c r="X43" i="25"/>
  <c r="T43" i="25"/>
  <c r="U43" i="25" s="1"/>
  <c r="R43" i="25"/>
  <c r="H43" i="25"/>
  <c r="J43" i="25" s="1"/>
  <c r="Y42" i="25"/>
  <c r="X42" i="25"/>
  <c r="T42" i="25"/>
  <c r="U42" i="25" s="1"/>
  <c r="R42" i="25"/>
  <c r="H42" i="25"/>
  <c r="J42" i="25" s="1"/>
  <c r="Y41" i="25"/>
  <c r="X41" i="25"/>
  <c r="T41" i="25"/>
  <c r="U41" i="25" s="1"/>
  <c r="R41" i="25"/>
  <c r="H41" i="25"/>
  <c r="J41" i="25" s="1"/>
  <c r="Y40" i="25"/>
  <c r="X40" i="25"/>
  <c r="T40" i="25"/>
  <c r="U40" i="25" s="1"/>
  <c r="R40" i="25"/>
  <c r="H40" i="25"/>
  <c r="J40" i="25" s="1"/>
  <c r="Y39" i="25"/>
  <c r="X39" i="25"/>
  <c r="T39" i="25"/>
  <c r="U39" i="25" s="1"/>
  <c r="R39" i="25"/>
  <c r="H39" i="25"/>
  <c r="J39" i="25" s="1"/>
  <c r="Y38" i="25"/>
  <c r="X38" i="25"/>
  <c r="T38" i="25"/>
  <c r="U38" i="25" s="1"/>
  <c r="R38" i="25"/>
  <c r="H38" i="25"/>
  <c r="J38" i="25" s="1"/>
  <c r="Y37" i="25"/>
  <c r="X37" i="25"/>
  <c r="T37" i="25"/>
  <c r="U37" i="25" s="1"/>
  <c r="R37" i="25"/>
  <c r="H37" i="25"/>
  <c r="J37" i="25" s="1"/>
  <c r="Y36" i="25"/>
  <c r="X36" i="25"/>
  <c r="T36" i="25"/>
  <c r="U36" i="25" s="1"/>
  <c r="R36" i="25"/>
  <c r="H36" i="25"/>
  <c r="J36" i="25" s="1"/>
  <c r="Y35" i="25"/>
  <c r="X35" i="25"/>
  <c r="T35" i="25"/>
  <c r="U35" i="25" s="1"/>
  <c r="R35" i="25"/>
  <c r="H35" i="25"/>
  <c r="J35" i="25" s="1"/>
  <c r="Y34" i="25"/>
  <c r="X34" i="25"/>
  <c r="T34" i="25"/>
  <c r="U34" i="25" s="1"/>
  <c r="R34" i="25"/>
  <c r="H34" i="25"/>
  <c r="J34" i="25" s="1"/>
  <c r="Y33" i="25"/>
  <c r="X33" i="25"/>
  <c r="T33" i="25"/>
  <c r="U33" i="25" s="1"/>
  <c r="R33" i="25"/>
  <c r="H33" i="25"/>
  <c r="J33" i="25" s="1"/>
  <c r="Y32" i="25"/>
  <c r="X32" i="25"/>
  <c r="T32" i="25"/>
  <c r="U32" i="25" s="1"/>
  <c r="R32" i="25"/>
  <c r="H32" i="25"/>
  <c r="J32" i="25" s="1"/>
  <c r="Y31" i="25"/>
  <c r="X31" i="25"/>
  <c r="T31" i="25"/>
  <c r="U31" i="25" s="1"/>
  <c r="R31" i="25"/>
  <c r="H31" i="25"/>
  <c r="J31" i="25" s="1"/>
  <c r="Y30" i="25"/>
  <c r="X30" i="25"/>
  <c r="T30" i="25"/>
  <c r="U30" i="25" s="1"/>
  <c r="R30" i="25"/>
  <c r="H30" i="25"/>
  <c r="J30" i="25" s="1"/>
  <c r="Y29" i="25"/>
  <c r="X29" i="25"/>
  <c r="T29" i="25"/>
  <c r="U29" i="25" s="1"/>
  <c r="R29" i="25"/>
  <c r="H29" i="25"/>
  <c r="J29" i="25" s="1"/>
  <c r="Y28" i="25"/>
  <c r="X28" i="25"/>
  <c r="T28" i="25"/>
  <c r="U28" i="25" s="1"/>
  <c r="R28" i="25"/>
  <c r="H28" i="25"/>
  <c r="J28" i="25" s="1"/>
  <c r="Y27" i="25"/>
  <c r="X27" i="25"/>
  <c r="T27" i="25"/>
  <c r="U27" i="25" s="1"/>
  <c r="R27" i="25"/>
  <c r="H27" i="25"/>
  <c r="J27" i="25" s="1"/>
  <c r="Y26" i="25"/>
  <c r="X26" i="25"/>
  <c r="T26" i="25"/>
  <c r="U26" i="25" s="1"/>
  <c r="R26" i="25"/>
  <c r="H26" i="25"/>
  <c r="J26" i="25" s="1"/>
  <c r="Y25" i="25"/>
  <c r="X25" i="25"/>
  <c r="T25" i="25"/>
  <c r="U25" i="25" s="1"/>
  <c r="R25" i="25"/>
  <c r="H25" i="25"/>
  <c r="J25" i="25" s="1"/>
  <c r="Y24" i="25"/>
  <c r="X24" i="25"/>
  <c r="T24" i="25"/>
  <c r="U24" i="25" s="1"/>
  <c r="R24" i="25"/>
  <c r="H24" i="25"/>
  <c r="J24" i="25" s="1"/>
  <c r="Y23" i="25"/>
  <c r="X23" i="25"/>
  <c r="T23" i="25"/>
  <c r="U23" i="25" s="1"/>
  <c r="R23" i="25"/>
  <c r="H23" i="25"/>
  <c r="J23" i="25" s="1"/>
  <c r="Y22" i="25"/>
  <c r="X22" i="25"/>
  <c r="T22" i="25"/>
  <c r="U22" i="25" s="1"/>
  <c r="R22" i="25"/>
  <c r="H22" i="25"/>
  <c r="J22" i="25" s="1"/>
  <c r="Y21" i="25"/>
  <c r="X21" i="25"/>
  <c r="T21" i="25"/>
  <c r="U21" i="25" s="1"/>
  <c r="R21" i="25"/>
  <c r="H21" i="25"/>
  <c r="J21" i="25" s="1"/>
  <c r="Y20" i="25"/>
  <c r="X20" i="25"/>
  <c r="T20" i="25"/>
  <c r="U20" i="25" s="1"/>
  <c r="R20" i="25"/>
  <c r="H20" i="25"/>
  <c r="J20" i="25" s="1"/>
  <c r="Y19" i="25"/>
  <c r="X19" i="25"/>
  <c r="T19" i="25"/>
  <c r="U19" i="25" s="1"/>
  <c r="R19" i="25"/>
  <c r="H19" i="25"/>
  <c r="J19" i="25" s="1"/>
  <c r="Y18" i="25"/>
  <c r="X18" i="25"/>
  <c r="T18" i="25"/>
  <c r="U18" i="25" s="1"/>
  <c r="R18" i="25"/>
  <c r="H18" i="25"/>
  <c r="J18" i="25" s="1"/>
  <c r="Y17" i="25"/>
  <c r="Z17" i="25" s="1"/>
  <c r="X17" i="25"/>
  <c r="T17" i="25"/>
  <c r="U17" i="25" s="1"/>
  <c r="R17" i="25"/>
  <c r="H17" i="25"/>
  <c r="J17" i="25" s="1"/>
  <c r="Y16" i="25"/>
  <c r="X16" i="25"/>
  <c r="T16" i="25"/>
  <c r="U16" i="25" s="1"/>
  <c r="R16" i="25"/>
  <c r="H16" i="25"/>
  <c r="J16" i="25" s="1"/>
  <c r="Y15" i="25"/>
  <c r="X15" i="25"/>
  <c r="T15" i="25"/>
  <c r="U15" i="25" s="1"/>
  <c r="R15" i="25"/>
  <c r="H15" i="25"/>
  <c r="J15" i="25" s="1"/>
  <c r="Y14" i="25"/>
  <c r="X14" i="25"/>
  <c r="T14" i="25"/>
  <c r="U14" i="25" s="1"/>
  <c r="R14" i="25"/>
  <c r="H14" i="25"/>
  <c r="J14" i="25" s="1"/>
  <c r="Y13" i="25"/>
  <c r="X13" i="25"/>
  <c r="T13" i="25"/>
  <c r="U13" i="25" s="1"/>
  <c r="R13" i="25"/>
  <c r="H13" i="25"/>
  <c r="J13" i="25" s="1"/>
  <c r="Y12" i="25"/>
  <c r="X12" i="25"/>
  <c r="T12" i="25"/>
  <c r="U12" i="25" s="1"/>
  <c r="R12" i="25"/>
  <c r="H12" i="25"/>
  <c r="J12" i="25" s="1"/>
  <c r="Y11" i="25"/>
  <c r="X11" i="25"/>
  <c r="T11" i="25"/>
  <c r="U11" i="25" s="1"/>
  <c r="R11" i="25"/>
  <c r="H11" i="25"/>
  <c r="J11" i="25" s="1"/>
  <c r="Y10" i="25"/>
  <c r="X10" i="25"/>
  <c r="T10" i="25"/>
  <c r="U10" i="25" s="1"/>
  <c r="R10" i="25"/>
  <c r="H10" i="25"/>
  <c r="J10" i="25" s="1"/>
  <c r="X43" i="24"/>
  <c r="T43" i="24"/>
  <c r="U43" i="24" s="1"/>
  <c r="R43" i="24"/>
  <c r="H43" i="24"/>
  <c r="J43" i="24" s="1"/>
  <c r="Z43" i="24" s="1"/>
  <c r="X42" i="24"/>
  <c r="T42" i="24"/>
  <c r="U42" i="24" s="1"/>
  <c r="R42" i="24"/>
  <c r="H42" i="24"/>
  <c r="J42" i="24" s="1"/>
  <c r="Z42" i="24" s="1"/>
  <c r="AB42" i="24" s="1"/>
  <c r="X41" i="24"/>
  <c r="T41" i="24"/>
  <c r="U41" i="24" s="1"/>
  <c r="R41" i="24"/>
  <c r="H41" i="24"/>
  <c r="J41" i="24" s="1"/>
  <c r="Z41" i="24" s="1"/>
  <c r="AA41" i="24" s="1"/>
  <c r="X40" i="24"/>
  <c r="T40" i="24"/>
  <c r="U40" i="24" s="1"/>
  <c r="R40" i="24"/>
  <c r="H40" i="24"/>
  <c r="J40" i="24" s="1"/>
  <c r="X39" i="24"/>
  <c r="T39" i="24"/>
  <c r="U39" i="24" s="1"/>
  <c r="R39" i="24"/>
  <c r="H39" i="24"/>
  <c r="J39" i="24" s="1"/>
  <c r="Z39" i="24" s="1"/>
  <c r="X38" i="24"/>
  <c r="T38" i="24"/>
  <c r="U38" i="24" s="1"/>
  <c r="R38" i="24"/>
  <c r="H38" i="24"/>
  <c r="J38" i="24" s="1"/>
  <c r="Z38" i="24" s="1"/>
  <c r="AB38" i="24" s="1"/>
  <c r="X37" i="24"/>
  <c r="T37" i="24"/>
  <c r="U37" i="24" s="1"/>
  <c r="R37" i="24"/>
  <c r="H37" i="24"/>
  <c r="J37" i="24" s="1"/>
  <c r="Z37" i="24" s="1"/>
  <c r="AA37" i="24" s="1"/>
  <c r="X36" i="24"/>
  <c r="T36" i="24"/>
  <c r="U36" i="24" s="1"/>
  <c r="R36" i="24"/>
  <c r="H36" i="24"/>
  <c r="J36" i="24" s="1"/>
  <c r="X35" i="24"/>
  <c r="T35" i="24"/>
  <c r="U35" i="24" s="1"/>
  <c r="R35" i="24"/>
  <c r="H35" i="24"/>
  <c r="J35" i="24" s="1"/>
  <c r="Z35" i="24" s="1"/>
  <c r="X34" i="24"/>
  <c r="T34" i="24"/>
  <c r="U34" i="24" s="1"/>
  <c r="R34" i="24"/>
  <c r="H34" i="24"/>
  <c r="J34" i="24" s="1"/>
  <c r="Z34" i="24" s="1"/>
  <c r="AB34" i="24" s="1"/>
  <c r="X33" i="24"/>
  <c r="T33" i="24"/>
  <c r="U33" i="24" s="1"/>
  <c r="R33" i="24"/>
  <c r="H33" i="24"/>
  <c r="J33" i="24" s="1"/>
  <c r="Z33" i="24" s="1"/>
  <c r="AA33" i="24" s="1"/>
  <c r="X32" i="24"/>
  <c r="T32" i="24"/>
  <c r="U32" i="24" s="1"/>
  <c r="R32" i="24"/>
  <c r="H32" i="24"/>
  <c r="J32" i="24" s="1"/>
  <c r="X31" i="24"/>
  <c r="T31" i="24"/>
  <c r="U31" i="24" s="1"/>
  <c r="R31" i="24"/>
  <c r="H31" i="24"/>
  <c r="J31" i="24" s="1"/>
  <c r="X30" i="24"/>
  <c r="T30" i="24"/>
  <c r="U30" i="24" s="1"/>
  <c r="R30" i="24"/>
  <c r="H30" i="24"/>
  <c r="J30" i="24" s="1"/>
  <c r="Z30" i="24" s="1"/>
  <c r="AB30" i="24" s="1"/>
  <c r="X29" i="24"/>
  <c r="T29" i="24"/>
  <c r="U29" i="24" s="1"/>
  <c r="R29" i="24"/>
  <c r="H29" i="24"/>
  <c r="J29" i="24" s="1"/>
  <c r="Z29" i="24" s="1"/>
  <c r="AA29" i="24" s="1"/>
  <c r="X28" i="24"/>
  <c r="T28" i="24"/>
  <c r="U28" i="24" s="1"/>
  <c r="R28" i="24"/>
  <c r="H28" i="24"/>
  <c r="J28" i="24" s="1"/>
  <c r="Z28" i="24" s="1"/>
  <c r="AA28" i="24" s="1"/>
  <c r="X27" i="24"/>
  <c r="T27" i="24"/>
  <c r="U27" i="24" s="1"/>
  <c r="R27" i="24"/>
  <c r="H27" i="24"/>
  <c r="J27" i="24" s="1"/>
  <c r="Z27" i="24" s="1"/>
  <c r="X26" i="24"/>
  <c r="T26" i="24"/>
  <c r="U26" i="24" s="1"/>
  <c r="R26" i="24"/>
  <c r="H26" i="24"/>
  <c r="J26" i="24" s="1"/>
  <c r="X25" i="24"/>
  <c r="T25" i="24"/>
  <c r="U25" i="24" s="1"/>
  <c r="R25" i="24"/>
  <c r="H25" i="24"/>
  <c r="J25" i="24" s="1"/>
  <c r="X24" i="24"/>
  <c r="T24" i="24"/>
  <c r="U24" i="24" s="1"/>
  <c r="R24" i="24"/>
  <c r="H24" i="24"/>
  <c r="J24" i="24" s="1"/>
  <c r="X23" i="24"/>
  <c r="T23" i="24"/>
  <c r="U23" i="24" s="1"/>
  <c r="R23" i="24"/>
  <c r="H23" i="24"/>
  <c r="J23" i="24" s="1"/>
  <c r="Z23" i="24" s="1"/>
  <c r="AA23" i="24" s="1"/>
  <c r="X22" i="24"/>
  <c r="T22" i="24"/>
  <c r="U22" i="24" s="1"/>
  <c r="R22" i="24"/>
  <c r="H22" i="24"/>
  <c r="J22" i="24" s="1"/>
  <c r="X21" i="24"/>
  <c r="T21" i="24"/>
  <c r="U21" i="24" s="1"/>
  <c r="R21" i="24"/>
  <c r="H21" i="24"/>
  <c r="J21" i="24" s="1"/>
  <c r="X20" i="24"/>
  <c r="T20" i="24"/>
  <c r="U20" i="24" s="1"/>
  <c r="R20" i="24"/>
  <c r="H20" i="24"/>
  <c r="J20" i="24" s="1"/>
  <c r="X19" i="24"/>
  <c r="T19" i="24"/>
  <c r="U19" i="24" s="1"/>
  <c r="R19" i="24"/>
  <c r="H19" i="24"/>
  <c r="J19" i="24" s="1"/>
  <c r="X18" i="24"/>
  <c r="T18" i="24"/>
  <c r="U18" i="24" s="1"/>
  <c r="R18" i="24"/>
  <c r="H18" i="24"/>
  <c r="J18" i="24" s="1"/>
  <c r="X17" i="24"/>
  <c r="T17" i="24"/>
  <c r="U17" i="24" s="1"/>
  <c r="R17" i="24"/>
  <c r="H17" i="24"/>
  <c r="J17" i="24" s="1"/>
  <c r="X16" i="24"/>
  <c r="T16" i="24"/>
  <c r="U16" i="24" s="1"/>
  <c r="R16" i="24"/>
  <c r="H16" i="24"/>
  <c r="J16" i="24" s="1"/>
  <c r="X15" i="24"/>
  <c r="T15" i="24"/>
  <c r="U15" i="24" s="1"/>
  <c r="R15" i="24"/>
  <c r="H15" i="24"/>
  <c r="J15" i="24" s="1"/>
  <c r="Z15" i="24" s="1"/>
  <c r="AB15" i="24" s="1"/>
  <c r="X14" i="24"/>
  <c r="T14" i="24"/>
  <c r="U14" i="24" s="1"/>
  <c r="R14" i="24"/>
  <c r="H14" i="24"/>
  <c r="J14" i="24" s="1"/>
  <c r="X13" i="24"/>
  <c r="T13" i="24"/>
  <c r="U13" i="24" s="1"/>
  <c r="R13" i="24"/>
  <c r="H13" i="24"/>
  <c r="J13" i="24" s="1"/>
  <c r="X12" i="24"/>
  <c r="T12" i="24"/>
  <c r="U12" i="24" s="1"/>
  <c r="R12" i="24"/>
  <c r="H12" i="24"/>
  <c r="J12" i="24" s="1"/>
  <c r="X11" i="24"/>
  <c r="T11" i="24"/>
  <c r="U11" i="24" s="1"/>
  <c r="R11" i="24"/>
  <c r="H11" i="24"/>
  <c r="J11" i="24" s="1"/>
  <c r="Z11" i="24" s="1"/>
  <c r="AB11" i="24" s="1"/>
  <c r="X10" i="24"/>
  <c r="T10" i="24"/>
  <c r="U10" i="24" s="1"/>
  <c r="R10" i="24"/>
  <c r="H10" i="24"/>
  <c r="J10" i="24" s="1"/>
  <c r="B91" i="23"/>
  <c r="M78" i="23"/>
  <c r="M77" i="23"/>
  <c r="M76" i="23"/>
  <c r="M75" i="23"/>
  <c r="M74" i="23"/>
  <c r="M79" i="23" s="1"/>
  <c r="F87" i="23" s="1"/>
  <c r="G87" i="23" s="1"/>
  <c r="M66" i="23"/>
  <c r="M65" i="23"/>
  <c r="M64" i="23"/>
  <c r="M63" i="23"/>
  <c r="M62" i="23"/>
  <c r="M56" i="23"/>
  <c r="M55" i="23"/>
  <c r="M54" i="23"/>
  <c r="M53" i="23"/>
  <c r="M52" i="23"/>
  <c r="M46" i="23"/>
  <c r="M45" i="23"/>
  <c r="M44" i="23"/>
  <c r="M43" i="23"/>
  <c r="M42" i="23"/>
  <c r="M36" i="23"/>
  <c r="M35" i="23"/>
  <c r="M37" i="23" s="1"/>
  <c r="F82" i="23" s="1"/>
  <c r="M34" i="23"/>
  <c r="M33" i="23"/>
  <c r="M32" i="23"/>
  <c r="M24" i="23"/>
  <c r="M23" i="23"/>
  <c r="M22" i="23"/>
  <c r="M21" i="23"/>
  <c r="M20" i="23"/>
  <c r="M19" i="23"/>
  <c r="M18" i="23"/>
  <c r="M17" i="23"/>
  <c r="M16" i="23"/>
  <c r="M15" i="23"/>
  <c r="M14" i="23"/>
  <c r="M13" i="23"/>
  <c r="Z13" i="25" l="1"/>
  <c r="AB13" i="25" s="1"/>
  <c r="Z25" i="25"/>
  <c r="M67" i="23"/>
  <c r="F86" i="23" s="1"/>
  <c r="G86" i="23" s="1"/>
  <c r="M25" i="23"/>
  <c r="E82" i="23" s="1"/>
  <c r="G82" i="23" s="1"/>
  <c r="M47" i="23"/>
  <c r="F83" i="23" s="1"/>
  <c r="G83" i="23" s="1"/>
  <c r="M57" i="23"/>
  <c r="F85" i="23" s="1"/>
  <c r="G85" i="23" s="1"/>
  <c r="M79" i="26"/>
  <c r="F87" i="26" s="1"/>
  <c r="G87" i="26" s="1"/>
  <c r="Z32" i="27"/>
  <c r="AB32" i="27" s="1"/>
  <c r="Z34" i="25"/>
  <c r="AB34" i="25" s="1"/>
  <c r="Z10" i="27"/>
  <c r="Z24" i="27"/>
  <c r="AB24" i="27" s="1"/>
  <c r="Z17" i="24"/>
  <c r="AB17" i="24" s="1"/>
  <c r="W33" i="31"/>
  <c r="Z43" i="25"/>
  <c r="AB43" i="25" s="1"/>
  <c r="Z18" i="25"/>
  <c r="AB18" i="25" s="1"/>
  <c r="Z39" i="28"/>
  <c r="Z21" i="25"/>
  <c r="AB21" i="25" s="1"/>
  <c r="Z12" i="27"/>
  <c r="AB12" i="27" s="1"/>
  <c r="Z23" i="27"/>
  <c r="AB23" i="27" s="1"/>
  <c r="Z40" i="24"/>
  <c r="AA40" i="24" s="1"/>
  <c r="Z19" i="25"/>
  <c r="Z23" i="28"/>
  <c r="AA23" i="28" s="1"/>
  <c r="Z34" i="28"/>
  <c r="AA34" i="28" s="1"/>
  <c r="Z41" i="28"/>
  <c r="AA41" i="28" s="1"/>
  <c r="Z16" i="24"/>
  <c r="AA16" i="24" s="1"/>
  <c r="Z19" i="24"/>
  <c r="AA19" i="24" s="1"/>
  <c r="Z22" i="24"/>
  <c r="AA22" i="24" s="1"/>
  <c r="Z21" i="27"/>
  <c r="AB21" i="27" s="1"/>
  <c r="Z11" i="28"/>
  <c r="AB11" i="28" s="1"/>
  <c r="Z15" i="28"/>
  <c r="AA15" i="28" s="1"/>
  <c r="Z12" i="24"/>
  <c r="AB12" i="24" s="1"/>
  <c r="Z40" i="27"/>
  <c r="AB40" i="27" s="1"/>
  <c r="Z40" i="28"/>
  <c r="AB40" i="28" s="1"/>
  <c r="Z10" i="24"/>
  <c r="AA10" i="24" s="1"/>
  <c r="Z14" i="24"/>
  <c r="AB14" i="24" s="1"/>
  <c r="Z26" i="25"/>
  <c r="AB26" i="25" s="1"/>
  <c r="Z10" i="28"/>
  <c r="AA10" i="28" s="1"/>
  <c r="Z14" i="28"/>
  <c r="AA14" i="28" s="1"/>
  <c r="Z18" i="28"/>
  <c r="AA18" i="28" s="1"/>
  <c r="Z22" i="28"/>
  <c r="AA22" i="28" s="1"/>
  <c r="Z36" i="28"/>
  <c r="AB36" i="28" s="1"/>
  <c r="Z39" i="27"/>
  <c r="AB39" i="27" s="1"/>
  <c r="Z17" i="28"/>
  <c r="AB17" i="28" s="1"/>
  <c r="Z21" i="28"/>
  <c r="AB21" i="28" s="1"/>
  <c r="Z35" i="28"/>
  <c r="AB35" i="28" s="1"/>
  <c r="Z28" i="25"/>
  <c r="AB28" i="25" s="1"/>
  <c r="Z12" i="28"/>
  <c r="AA12" i="28" s="1"/>
  <c r="Z16" i="28"/>
  <c r="AA16" i="28" s="1"/>
  <c r="Z23" i="25"/>
  <c r="Z21" i="24"/>
  <c r="AB21" i="24" s="1"/>
  <c r="Z36" i="24"/>
  <c r="AA36" i="24" s="1"/>
  <c r="Z22" i="25"/>
  <c r="AB22" i="25" s="1"/>
  <c r="Z27" i="25"/>
  <c r="Z19" i="27"/>
  <c r="AA19" i="27" s="1"/>
  <c r="Z29" i="27"/>
  <c r="AB29" i="27" s="1"/>
  <c r="Z43" i="27"/>
  <c r="AA43" i="27" s="1"/>
  <c r="Z13" i="28"/>
  <c r="AA13" i="28" s="1"/>
  <c r="Z26" i="28"/>
  <c r="AA26" i="28" s="1"/>
  <c r="Z18" i="24"/>
  <c r="AB18" i="24" s="1"/>
  <c r="Z31" i="24"/>
  <c r="AA31" i="24" s="1"/>
  <c r="Z12" i="25"/>
  <c r="AB12" i="25" s="1"/>
  <c r="Z13" i="24"/>
  <c r="AA13" i="24" s="1"/>
  <c r="Z25" i="24"/>
  <c r="AB25" i="24" s="1"/>
  <c r="Z11" i="25"/>
  <c r="Z31" i="25"/>
  <c r="Z39" i="25"/>
  <c r="AB39" i="25" s="1"/>
  <c r="Z42" i="25"/>
  <c r="AA42" i="25" s="1"/>
  <c r="Z15" i="27"/>
  <c r="AB15" i="27" s="1"/>
  <c r="Z25" i="27"/>
  <c r="AB25" i="27" s="1"/>
  <c r="Z29" i="28"/>
  <c r="AA29" i="28" s="1"/>
  <c r="Z33" i="28"/>
  <c r="AA33" i="28" s="1"/>
  <c r="Z35" i="25"/>
  <c r="AB35" i="25" s="1"/>
  <c r="Z20" i="24"/>
  <c r="AA20" i="24" s="1"/>
  <c r="Z24" i="24"/>
  <c r="AB24" i="24" s="1"/>
  <c r="Z15" i="25"/>
  <c r="Z30" i="25"/>
  <c r="AA30" i="25" s="1"/>
  <c r="Z38" i="25"/>
  <c r="AA38" i="25" s="1"/>
  <c r="Z41" i="25"/>
  <c r="AB41" i="25" s="1"/>
  <c r="Z17" i="27"/>
  <c r="AB17" i="27" s="1"/>
  <c r="Z28" i="27"/>
  <c r="AB28" i="27" s="1"/>
  <c r="Z36" i="27"/>
  <c r="AB36" i="27" s="1"/>
  <c r="Z28" i="28"/>
  <c r="AA28" i="28" s="1"/>
  <c r="Z32" i="28"/>
  <c r="AB32" i="28" s="1"/>
  <c r="Z43" i="28"/>
  <c r="AB43" i="28" s="1"/>
  <c r="Z11" i="27"/>
  <c r="AB11" i="27" s="1"/>
  <c r="Z20" i="28"/>
  <c r="AA20" i="28" s="1"/>
  <c r="Z24" i="28"/>
  <c r="AB24" i="28" s="1"/>
  <c r="AB30" i="28"/>
  <c r="Z14" i="25"/>
  <c r="AB14" i="25" s="1"/>
  <c r="Z29" i="25"/>
  <c r="AB29" i="25" s="1"/>
  <c r="Z27" i="28"/>
  <c r="AB27" i="28" s="1"/>
  <c r="Z31" i="28"/>
  <c r="AB31" i="28" s="1"/>
  <c r="Z26" i="24"/>
  <c r="AB26" i="24" s="1"/>
  <c r="Z32" i="24"/>
  <c r="AA32" i="24" s="1"/>
  <c r="Z16" i="27"/>
  <c r="AB16" i="27" s="1"/>
  <c r="Z27" i="27"/>
  <c r="AB27" i="27" s="1"/>
  <c r="Z35" i="27"/>
  <c r="AA35" i="27" s="1"/>
  <c r="Z38" i="28"/>
  <c r="Z42" i="28"/>
  <c r="AA42" i="28" s="1"/>
  <c r="AB22" i="24"/>
  <c r="AB35" i="24"/>
  <c r="AA35" i="24"/>
  <c r="AB39" i="24"/>
  <c r="AA39" i="24"/>
  <c r="AB39" i="28"/>
  <c r="AA39" i="28"/>
  <c r="AB23" i="28"/>
  <c r="AA27" i="24"/>
  <c r="AB27" i="24"/>
  <c r="AB43" i="24"/>
  <c r="AA43" i="24"/>
  <c r="Z36" i="25"/>
  <c r="AB31" i="27"/>
  <c r="AA31" i="27"/>
  <c r="Z40" i="25"/>
  <c r="AB33" i="27"/>
  <c r="AA33" i="27"/>
  <c r="AA20" i="27"/>
  <c r="AB19" i="28"/>
  <c r="AA19" i="28"/>
  <c r="AA25" i="28"/>
  <c r="AB25" i="28"/>
  <c r="AB23" i="24"/>
  <c r="Z20" i="25"/>
  <c r="M47" i="26"/>
  <c r="Z13" i="27"/>
  <c r="AB37" i="27"/>
  <c r="AA37" i="27"/>
  <c r="Z10" i="25"/>
  <c r="AB41" i="27"/>
  <c r="AA41" i="27"/>
  <c r="AA37" i="28"/>
  <c r="AB37" i="28"/>
  <c r="AB17" i="25"/>
  <c r="AA17" i="25"/>
  <c r="AA11" i="24"/>
  <c r="AA15" i="24"/>
  <c r="AB28" i="24"/>
  <c r="AB29" i="24"/>
  <c r="AA30" i="24"/>
  <c r="AB33" i="24"/>
  <c r="AA34" i="24"/>
  <c r="AB37" i="24"/>
  <c r="AA38" i="24"/>
  <c r="AB41" i="24"/>
  <c r="AA42" i="24"/>
  <c r="Z33" i="25"/>
  <c r="AB25" i="25"/>
  <c r="AA25" i="25"/>
  <c r="M25" i="26"/>
  <c r="E82" i="26" s="1"/>
  <c r="G82" i="26" s="1"/>
  <c r="Z16" i="25"/>
  <c r="Z24" i="25"/>
  <c r="Z32" i="25"/>
  <c r="Z37" i="25"/>
  <c r="AB14" i="27"/>
  <c r="AA14" i="27"/>
  <c r="AB18" i="27"/>
  <c r="AA18" i="27"/>
  <c r="AB22" i="27"/>
  <c r="AA22" i="27"/>
  <c r="AB26" i="27"/>
  <c r="AA26" i="27"/>
  <c r="AB30" i="27"/>
  <c r="AA30" i="27"/>
  <c r="AA36" i="28"/>
  <c r="AA34" i="27"/>
  <c r="AA38" i="27"/>
  <c r="AA42" i="27"/>
  <c r="AA13" i="25" l="1"/>
  <c r="AA40" i="28"/>
  <c r="F83" i="26"/>
  <c r="G83" i="26" s="1"/>
  <c r="AB16" i="24"/>
  <c r="AA34" i="25"/>
  <c r="AA32" i="27"/>
  <c r="AB20" i="24"/>
  <c r="AB14" i="28"/>
  <c r="AA41" i="25"/>
  <c r="AA28" i="25"/>
  <c r="AB20" i="28"/>
  <c r="AB15" i="28"/>
  <c r="AB12" i="28"/>
  <c r="AB10" i="27"/>
  <c r="AA10" i="27"/>
  <c r="AA40" i="27"/>
  <c r="AB19" i="27"/>
  <c r="AA25" i="24"/>
  <c r="AA26" i="25"/>
  <c r="AA17" i="28"/>
  <c r="AA14" i="24"/>
  <c r="AA43" i="28"/>
  <c r="AA23" i="27"/>
  <c r="AA17" i="24"/>
  <c r="AB30" i="25"/>
  <c r="AB42" i="25"/>
  <c r="AA39" i="27"/>
  <c r="AA24" i="27"/>
  <c r="AA22" i="25"/>
  <c r="AB33" i="28"/>
  <c r="AB18" i="28"/>
  <c r="AA29" i="27"/>
  <c r="AB32" i="24"/>
  <c r="AA12" i="24"/>
  <c r="AB22" i="28"/>
  <c r="AB34" i="28"/>
  <c r="AB41" i="28"/>
  <c r="AA17" i="27"/>
  <c r="AB16" i="28"/>
  <c r="AA21" i="25"/>
  <c r="AA35" i="25"/>
  <c r="AA26" i="24"/>
  <c r="AB43" i="27"/>
  <c r="AB35" i="27"/>
  <c r="AA18" i="25"/>
  <c r="AA11" i="27"/>
  <c r="AA14" i="25"/>
  <c r="AB10" i="28"/>
  <c r="AA28" i="27"/>
  <c r="AA43" i="25"/>
  <c r="AA27" i="28"/>
  <c r="AA21" i="28"/>
  <c r="AB38" i="25"/>
  <c r="AA21" i="27"/>
  <c r="AA24" i="24"/>
  <c r="AB31" i="24"/>
  <c r="AA25" i="27"/>
  <c r="AA12" i="27"/>
  <c r="AA31" i="28"/>
  <c r="AA11" i="28"/>
  <c r="Z44" i="24"/>
  <c r="AB42" i="28"/>
  <c r="AA12" i="25"/>
  <c r="AB29" i="28"/>
  <c r="Z44" i="28"/>
  <c r="AB40" i="24"/>
  <c r="AB13" i="28"/>
  <c r="AA36" i="27"/>
  <c r="AB13" i="24"/>
  <c r="AA35" i="28"/>
  <c r="AB19" i="24"/>
  <c r="AB10" i="24"/>
  <c r="AB19" i="25"/>
  <c r="AA19" i="25"/>
  <c r="AA32" i="28"/>
  <c r="AA16" i="27"/>
  <c r="Z44" i="27"/>
  <c r="AA15" i="27"/>
  <c r="AB11" i="25"/>
  <c r="AA11" i="25"/>
  <c r="AB36" i="24"/>
  <c r="AB28" i="28"/>
  <c r="AA24" i="28"/>
  <c r="AA27" i="27"/>
  <c r="AA29" i="25"/>
  <c r="AA18" i="24"/>
  <c r="AA21" i="24"/>
  <c r="AB26" i="28"/>
  <c r="AA39" i="25"/>
  <c r="AB27" i="25"/>
  <c r="AA27" i="25"/>
  <c r="AA38" i="28"/>
  <c r="AB38" i="28"/>
  <c r="AB15" i="25"/>
  <c r="AA15" i="25"/>
  <c r="AB31" i="25"/>
  <c r="AA31" i="25"/>
  <c r="AB23" i="25"/>
  <c r="AA23" i="25"/>
  <c r="AB36" i="25"/>
  <c r="AA36" i="25"/>
  <c r="AB20" i="25"/>
  <c r="AA20" i="25"/>
  <c r="AB37" i="25"/>
  <c r="AA37" i="25"/>
  <c r="AB33" i="25"/>
  <c r="AA33" i="25"/>
  <c r="AB32" i="25"/>
  <c r="AA32" i="25"/>
  <c r="AB24" i="25"/>
  <c r="AA24" i="25"/>
  <c r="AB10" i="25"/>
  <c r="AA10" i="25"/>
  <c r="Z44" i="25"/>
  <c r="AA16" i="25"/>
  <c r="AB16" i="25"/>
  <c r="AB13" i="27"/>
  <c r="AA13" i="27"/>
  <c r="AB40" i="25"/>
  <c r="AA40" i="25"/>
  <c r="AB44" i="27" l="1"/>
  <c r="AA44" i="24"/>
  <c r="F84" i="23" s="1"/>
  <c r="G84" i="23" s="1"/>
  <c r="AA44" i="27"/>
  <c r="F84" i="26" s="1"/>
  <c r="G84" i="26" s="1"/>
  <c r="AA44" i="28"/>
  <c r="F88" i="26" s="1"/>
  <c r="G88" i="26" s="1"/>
  <c r="AB44" i="24"/>
  <c r="AB44" i="28"/>
  <c r="AA44" i="25"/>
  <c r="F88" i="23" s="1"/>
  <c r="G88" i="23" s="1"/>
  <c r="AB44" i="25"/>
  <c r="G89" i="23" l="1"/>
  <c r="F91" i="23" s="1"/>
  <c r="G89" i="26"/>
  <c r="F91" i="26" s="1"/>
  <c r="T5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5" authorId="0" shapeId="0" xr:uid="{E6104154-7D83-4A49-A62C-7D4601C52EC3}">
      <text>
        <r>
          <rPr>
            <sz val="8"/>
            <color theme="1"/>
            <rFont val="游ゴシック"/>
            <family val="3"/>
            <charset val="128"/>
            <scheme val="minor"/>
          </rPr>
          <t>申請区分「新規」(今回申請分)の場合は入力不要</t>
        </r>
      </text>
    </comment>
    <comment ref="K45" authorId="0" shapeId="0" xr:uid="{F322BC1B-4DB0-47D6-8697-DEDC2E33E587}">
      <text>
        <r>
          <rPr>
            <sz val="8"/>
            <color indexed="81"/>
            <rFont val="游ゴシック"/>
            <family val="3"/>
            <charset val="128"/>
            <scheme val="minor"/>
          </rPr>
          <t>作成支援様式 シート①に記入した製品名</t>
        </r>
      </text>
    </comment>
    <comment ref="T45" authorId="0" shapeId="0" xr:uid="{B11340CF-CE9E-48BE-84BC-20AD88C09738}">
      <text>
        <r>
          <rPr>
            <sz val="8"/>
            <color indexed="81"/>
            <rFont val="游ゴシック"/>
            <family val="3"/>
            <charset val="128"/>
            <scheme val="minor"/>
          </rPr>
          <t>作成支援様式 シート①　
製品毎の申請額を記入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E3CCA629-6A4E-47BE-8AE9-F8E28B5F2B72}">
      <text>
        <r>
          <rPr>
            <b/>
            <sz val="10"/>
            <color indexed="81"/>
            <rFont val="游ゴシック"/>
            <family val="3"/>
            <charset val="128"/>
            <scheme val="minor"/>
          </rPr>
          <t>承認通知受理後～成果報告までの間</t>
        </r>
      </text>
    </comment>
    <comment ref="F11" authorId="0" shapeId="0" xr:uid="{4D4B5BC3-8D49-4916-987E-D31B81678FB5}">
      <text>
        <r>
          <rPr>
            <b/>
            <sz val="10"/>
            <color indexed="81"/>
            <rFont val="游ゴシック"/>
            <family val="3"/>
            <charset val="128"/>
            <scheme val="minor"/>
          </rPr>
          <t>承認通知受理後～成果報告までの間</t>
        </r>
      </text>
    </comment>
    <comment ref="H11" authorId="0" shapeId="0" xr:uid="{EBC37583-043D-4842-B1DD-720375346C7A}">
      <text>
        <r>
          <rPr>
            <b/>
            <sz val="10"/>
            <color indexed="81"/>
            <rFont val="游ゴシック"/>
            <family val="3"/>
            <charset val="128"/>
            <scheme val="minor"/>
          </rPr>
          <t>左記の事業従事期間中に支出された
給与を記載
※1年間の支給総額ではありません。</t>
        </r>
      </text>
    </comment>
    <comment ref="I11" authorId="0" shapeId="0" xr:uid="{F35DBA3B-0B5D-4EC3-B3F2-B5F99A5432E2}">
      <text>
        <r>
          <rPr>
            <b/>
            <sz val="10"/>
            <color indexed="81"/>
            <rFont val="游ゴシック"/>
            <family val="3"/>
            <charset val="128"/>
            <scheme val="minor"/>
          </rPr>
          <t>当事業の従事割合を記載</t>
        </r>
      </text>
    </comment>
    <comment ref="J11" authorId="0" shapeId="0" xr:uid="{2F33EE90-9697-4402-9266-3F34A09E64A9}">
      <text>
        <r>
          <rPr>
            <b/>
            <sz val="10"/>
            <color indexed="81"/>
            <rFont val="游ゴシック"/>
            <family val="3"/>
            <charset val="128"/>
            <scheme val="minor"/>
          </rPr>
          <t>当事業で行う業務の内、補助対象となる業務の従事割合</t>
        </r>
      </text>
    </comment>
    <comment ref="D30" authorId="0" shapeId="0" xr:uid="{4EA6619D-11D6-4FB7-8DD4-031A6849D86C}">
      <text>
        <r>
          <rPr>
            <b/>
            <sz val="10"/>
            <color indexed="81"/>
            <rFont val="游ゴシック"/>
            <family val="3"/>
            <charset val="128"/>
            <scheme val="minor"/>
          </rPr>
          <t>承認通知受理後～成果報告までの間</t>
        </r>
      </text>
    </comment>
    <comment ref="F30" authorId="0" shapeId="0" xr:uid="{BD763B14-66F8-4DE6-BD58-F9C04A17D553}">
      <text>
        <r>
          <rPr>
            <b/>
            <sz val="10"/>
            <color indexed="81"/>
            <rFont val="游ゴシック"/>
            <family val="3"/>
            <charset val="128"/>
            <scheme val="minor"/>
          </rPr>
          <t>委託契約は、承認通知日以降に行う必要があります。</t>
        </r>
      </text>
    </comment>
    <comment ref="I30" authorId="0" shapeId="0" xr:uid="{3F2FEAA0-20C1-4E6E-BC15-50DDCE9DD31F}">
      <text>
        <r>
          <rPr>
            <b/>
            <sz val="10"/>
            <color indexed="81"/>
            <rFont val="游ゴシック"/>
            <family val="3"/>
            <charset val="128"/>
            <scheme val="minor"/>
          </rPr>
          <t>当事業の業務割合を記載</t>
        </r>
      </text>
    </comment>
    <comment ref="J30" authorId="0" shapeId="0" xr:uid="{4E0927E9-DEB3-44E8-8328-EF432589F3EA}">
      <text>
        <r>
          <rPr>
            <b/>
            <sz val="10"/>
            <color indexed="81"/>
            <rFont val="游ゴシック"/>
            <family val="3"/>
            <charset val="128"/>
            <scheme val="minor"/>
          </rPr>
          <t>当事業で行う業務の内、補助対象となる業務の割合</t>
        </r>
      </text>
    </comment>
    <comment ref="F40" authorId="0" shapeId="0" xr:uid="{A74D8DE7-22CC-4CDB-82C0-B77ED7A65941}">
      <text>
        <r>
          <rPr>
            <b/>
            <sz val="10"/>
            <color indexed="81"/>
            <rFont val="游ゴシック"/>
            <family val="3"/>
            <charset val="128"/>
            <scheme val="minor"/>
          </rPr>
          <t>利用契約は、承認通知日以降に行う必要があります。</t>
        </r>
      </text>
    </comment>
    <comment ref="F50" authorId="0" shapeId="0" xr:uid="{F266DBFE-F4FC-4FEB-B238-69493C0B92EB}">
      <text>
        <r>
          <rPr>
            <b/>
            <sz val="10"/>
            <color indexed="81"/>
            <rFont val="游ゴシック"/>
            <family val="3"/>
            <charset val="128"/>
            <scheme val="minor"/>
          </rPr>
          <t>契約は、承認通知日以降に行う必要があります。</t>
        </r>
      </text>
    </comment>
    <comment ref="F60" authorId="0" shapeId="0" xr:uid="{DCAC5E92-E83C-4AFD-8E17-8B2FB8AA8F78}">
      <text>
        <r>
          <rPr>
            <b/>
            <sz val="10"/>
            <color indexed="81"/>
            <rFont val="游ゴシック"/>
            <family val="3"/>
            <charset val="128"/>
            <scheme val="minor"/>
          </rPr>
          <t>契約は、承認通知日以降に行う必要があります。</t>
        </r>
      </text>
    </comment>
    <comment ref="F70" authorId="0" shapeId="0" xr:uid="{BB838A46-1FE8-4C7B-9833-924727B8B520}">
      <text>
        <r>
          <rPr>
            <b/>
            <sz val="10"/>
            <color indexed="81"/>
            <rFont val="游ゴシック"/>
            <family val="3"/>
            <charset val="128"/>
            <scheme val="minor"/>
          </rPr>
          <t>利用契約は、承認通知日以降に行う必要があります。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9C925585-D1BB-46AC-8B59-CC66659275C2}">
      <text>
        <r>
          <rPr>
            <b/>
            <sz val="10"/>
            <color indexed="81"/>
            <rFont val="游ゴシック"/>
            <family val="3"/>
            <charset val="128"/>
            <scheme val="minor"/>
          </rPr>
          <t>プルダウンに無い期間は
「以内」で選択してください。</t>
        </r>
      </text>
    </comment>
    <comment ref="I8" authorId="0" shapeId="0" xr:uid="{F3474190-D34D-4401-B44B-022957CA355B}">
      <text>
        <r>
          <rPr>
            <b/>
            <sz val="10"/>
            <color indexed="81"/>
            <rFont val="游ゴシック"/>
            <family val="3"/>
            <charset val="128"/>
            <scheme val="minor"/>
          </rPr>
          <t>当事業の利用割合を記載</t>
        </r>
      </text>
    </comment>
    <comment ref="J8" authorId="0" shapeId="0" xr:uid="{35A6C64D-59A9-4C2A-B471-3DF32B6A8303}">
      <text>
        <r>
          <rPr>
            <b/>
            <sz val="10"/>
            <color indexed="81"/>
            <rFont val="游ゴシック"/>
            <family val="3"/>
            <charset val="128"/>
            <scheme val="minor"/>
          </rPr>
          <t>購入金額×利用割合</t>
        </r>
      </text>
    </comment>
    <comment ref="K8" authorId="0" shapeId="0" xr:uid="{0C0B2F22-9ABE-435D-839D-8B31DE101E96}">
      <text>
        <r>
          <rPr>
            <b/>
            <sz val="10"/>
            <color indexed="81"/>
            <rFont val="游ゴシック"/>
            <family val="3"/>
            <charset val="128"/>
            <scheme val="minor"/>
          </rPr>
          <t>注文書、契約書、納品書、領収書等の根拠資料の名称と資料No.を記載してください。
※各根拠資料には資料No.を通し番号で振り、資料にも明記してください。</t>
        </r>
      </text>
    </comment>
    <comment ref="AB8" authorId="0" shapeId="0" xr:uid="{B765A2EB-E18C-42FD-A5DC-C916AA93A8EE}">
      <text>
        <r>
          <rPr>
            <b/>
            <sz val="9"/>
            <color indexed="81"/>
            <rFont val="MS P ゴシック"/>
            <family val="3"/>
            <charset val="128"/>
          </rPr>
          <t xml:space="preserve">小数点以下切り捨て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EE70CCA4-573B-4735-B91C-63F441AB46C7}">
      <text>
        <r>
          <rPr>
            <b/>
            <sz val="10"/>
            <color indexed="81"/>
            <rFont val="游ゴシック"/>
            <family val="3"/>
            <charset val="128"/>
            <scheme val="minor"/>
          </rPr>
          <t>プルダウンに無い期間は
「以内」で選択してください。</t>
        </r>
      </text>
    </comment>
    <comment ref="I8" authorId="0" shapeId="0" xr:uid="{C43A0D42-3497-4D9F-BF40-3B7FB4B31F29}">
      <text>
        <r>
          <rPr>
            <b/>
            <sz val="10"/>
            <color indexed="81"/>
            <rFont val="游ゴシック"/>
            <family val="3"/>
            <charset val="128"/>
            <scheme val="minor"/>
          </rPr>
          <t>当事業の利用割合を記載</t>
        </r>
      </text>
    </comment>
    <comment ref="J8" authorId="0" shapeId="0" xr:uid="{D69CA8AF-4FEC-4F7F-BB84-0953DBC11D90}">
      <text>
        <r>
          <rPr>
            <b/>
            <sz val="10"/>
            <color indexed="81"/>
            <rFont val="游ゴシック"/>
            <family val="3"/>
            <charset val="128"/>
            <scheme val="minor"/>
          </rPr>
          <t>購入金額×利用割合</t>
        </r>
      </text>
    </comment>
    <comment ref="K8" authorId="0" shapeId="0" xr:uid="{996375D0-D409-464B-9E13-9495B33A0BAB}">
      <text>
        <r>
          <rPr>
            <b/>
            <sz val="10"/>
            <color indexed="81"/>
            <rFont val="游ゴシック"/>
            <family val="3"/>
            <charset val="128"/>
            <scheme val="minor"/>
          </rPr>
          <t>注文書、契約書、納品書、領収書等の根拠資料の名称と資料No.を記載してください。
※各根拠資料には資料No.を通し番号で振り、資料にも明記してください。</t>
        </r>
      </text>
    </comment>
    <comment ref="AB8" authorId="0" shapeId="0" xr:uid="{5A0C0063-8901-40C8-9A83-1D3B8200A9C8}">
      <text>
        <r>
          <rPr>
            <b/>
            <sz val="9"/>
            <color indexed="81"/>
            <rFont val="MS P ゴシック"/>
            <family val="3"/>
            <charset val="128"/>
          </rPr>
          <t xml:space="preserve">小数点以下切り捨て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2" authorId="0" shapeId="0" xr:uid="{4BE86623-8ACE-43D0-AADF-9C3C383CEA6B}">
      <text>
        <r>
          <rPr>
            <b/>
            <sz val="9"/>
            <color indexed="81"/>
            <rFont val="MS P ゴシック"/>
            <family val="3"/>
            <charset val="128"/>
          </rPr>
          <t>下の表[支援対象となる原単位等]から該当する番号を確認し、プルダウンリストから選択して入力してください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1" authorId="0" shapeId="0" xr:uid="{EB134D26-412F-44B6-A0FD-6DB2606FFEF6}">
      <text>
        <r>
          <rPr>
            <b/>
            <sz val="10"/>
            <color indexed="81"/>
            <rFont val="游ゴシック"/>
            <family val="3"/>
            <charset val="128"/>
            <scheme val="minor"/>
          </rPr>
          <t>左記の事業従事期間中に支出された給与を記載　※1年間の支給総額ではありません。</t>
        </r>
      </text>
    </comment>
    <comment ref="I11" authorId="0" shapeId="0" xr:uid="{09C4D9C4-8AE9-4F4C-B429-8C5D4E61879E}">
      <text>
        <r>
          <rPr>
            <b/>
            <sz val="9"/>
            <color indexed="81"/>
            <rFont val="游ゴシック"/>
            <family val="3"/>
            <charset val="128"/>
            <scheme val="minor"/>
          </rPr>
          <t>当事業の従事割合を記載</t>
        </r>
      </text>
    </comment>
    <comment ref="J11" authorId="0" shapeId="0" xr:uid="{5E6ABE87-631D-4719-A9E0-9E4AA15EB68F}">
      <text>
        <r>
          <rPr>
            <b/>
            <sz val="10"/>
            <color indexed="81"/>
            <rFont val="游ゴシック"/>
            <family val="3"/>
            <charset val="128"/>
            <scheme val="minor"/>
          </rPr>
          <t>当事業で行う業務の内、支援対象となる業務の従事割合</t>
        </r>
      </text>
    </comment>
    <comment ref="I30" authorId="0" shapeId="0" xr:uid="{EF4CE2E9-55F7-4BBA-9C24-063597779B58}">
      <text>
        <r>
          <rPr>
            <b/>
            <sz val="10"/>
            <color indexed="81"/>
            <rFont val="游ゴシック"/>
            <family val="3"/>
            <charset val="128"/>
            <scheme val="minor"/>
          </rPr>
          <t>当事業の業務割合を記載</t>
        </r>
      </text>
    </comment>
    <comment ref="J30" authorId="0" shapeId="0" xr:uid="{15C92911-E35E-4AC3-9523-1F760E8B6140}">
      <text>
        <r>
          <rPr>
            <b/>
            <sz val="9"/>
            <color indexed="81"/>
            <rFont val="游ゴシック"/>
            <family val="3"/>
            <charset val="128"/>
            <scheme val="minor"/>
          </rPr>
          <t>当事業で行う業務の内、支援対象となる業務の割合</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B3CCF534-AA8B-4D3E-992C-264811D46A27}">
      <text>
        <r>
          <rPr>
            <b/>
            <sz val="10"/>
            <color indexed="81"/>
            <rFont val="游ゴシック"/>
            <family val="3"/>
            <charset val="128"/>
            <scheme val="minor"/>
          </rPr>
          <t>プルダウンに無い期間は
「以内」で選択してください。</t>
        </r>
      </text>
    </comment>
    <comment ref="I8" authorId="0" shapeId="0" xr:uid="{08E850A3-137C-41CB-AA68-253CD902E7E4}">
      <text>
        <r>
          <rPr>
            <b/>
            <sz val="10"/>
            <color indexed="81"/>
            <rFont val="游ゴシック"/>
            <family val="3"/>
            <charset val="128"/>
            <scheme val="minor"/>
          </rPr>
          <t>当事業の利用割合を記載</t>
        </r>
      </text>
    </comment>
    <comment ref="J8" authorId="0" shapeId="0" xr:uid="{85C936BD-6564-4523-B23F-9471ACC96FCB}">
      <text>
        <r>
          <rPr>
            <b/>
            <sz val="10"/>
            <color indexed="81"/>
            <rFont val="游ゴシック"/>
            <family val="3"/>
            <charset val="128"/>
            <scheme val="minor"/>
          </rPr>
          <t>購入金額×利用割合</t>
        </r>
      </text>
    </comment>
    <comment ref="K8" authorId="0" shapeId="0" xr:uid="{D3D7E06A-9534-44E2-9405-93BAC66FB61A}">
      <text>
        <r>
          <rPr>
            <b/>
            <sz val="10"/>
            <color indexed="81"/>
            <rFont val="游ゴシック"/>
            <family val="3"/>
            <charset val="128"/>
            <scheme val="minor"/>
          </rPr>
          <t>注文書、契約書、納品書、領収書等の根拠資料の名称と資料No.を記載してください。
※各根拠資料には資料No.を通し番号で振り、資料にも明記してください。</t>
        </r>
      </text>
    </comment>
    <comment ref="AB8" authorId="0" shapeId="0" xr:uid="{F1BE84F6-A47F-4055-9D68-7EE79CA0EBD6}">
      <text>
        <r>
          <rPr>
            <b/>
            <sz val="10"/>
            <color indexed="81"/>
            <rFont val="游ゴシック"/>
            <family val="3"/>
            <charset val="128"/>
            <scheme val="minor"/>
          </rPr>
          <t>成果報告時点では、当該金額を所定様式に記載して提出いただきます</t>
        </r>
      </text>
    </comment>
    <comment ref="Q9" authorId="0" shapeId="0" xr:uid="{9976BA40-E5BA-4D5F-B9C2-1142412CEC3D}">
      <text>
        <r>
          <rPr>
            <b/>
            <sz val="10"/>
            <color indexed="81"/>
            <rFont val="游ゴシック"/>
            <family val="3"/>
            <charset val="128"/>
            <scheme val="minor"/>
          </rPr>
          <t>支援対象期間 終了日（最遅）
・契約(耐用)期間が１年以下：契約期間終了日
・契約(耐用)期間が１年超　：2026/3/31</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844CE62C-5BEF-4800-B700-18C108FB9357}">
      <text>
        <r>
          <rPr>
            <b/>
            <sz val="10"/>
            <color indexed="81"/>
            <rFont val="游ゴシック"/>
            <family val="3"/>
            <charset val="128"/>
            <scheme val="minor"/>
          </rPr>
          <t>プルダウンに無い期間は
「以内」で選択してください。</t>
        </r>
      </text>
    </comment>
    <comment ref="I8" authorId="0" shapeId="0" xr:uid="{5DB5C7DB-FBCD-40AA-8D30-E2BD8C459C67}">
      <text>
        <r>
          <rPr>
            <b/>
            <sz val="10"/>
            <color indexed="81"/>
            <rFont val="游ゴシック"/>
            <family val="3"/>
            <charset val="128"/>
            <scheme val="minor"/>
          </rPr>
          <t>当事業の利用割合を記載</t>
        </r>
      </text>
    </comment>
    <comment ref="J8" authorId="0" shapeId="0" xr:uid="{45DFDBE5-A24B-46D1-A276-6900FD0E07BE}">
      <text>
        <r>
          <rPr>
            <b/>
            <sz val="10"/>
            <color indexed="81"/>
            <rFont val="游ゴシック"/>
            <family val="3"/>
            <charset val="128"/>
            <scheme val="minor"/>
          </rPr>
          <t>購入金額×利用割合</t>
        </r>
      </text>
    </comment>
    <comment ref="K8" authorId="0" shapeId="0" xr:uid="{1BC97DA7-868F-4026-AD87-BAD503A6C577}">
      <text>
        <r>
          <rPr>
            <b/>
            <sz val="10"/>
            <color theme="1"/>
            <rFont val="游ゴシック"/>
            <family val="3"/>
            <charset val="128"/>
            <scheme val="minor"/>
          </rPr>
          <t>注文書、契約書、納品書、領収書等の根拠資料の名称と資料No.を記載してください。
※各根拠資料には資料No.を通し番号で振り、資料にも明記してください。</t>
        </r>
      </text>
    </comment>
    <comment ref="AB8" authorId="0" shapeId="0" xr:uid="{7726F8EE-EECF-461F-886D-66EC3080ACE8}">
      <text>
        <r>
          <rPr>
            <b/>
            <sz val="10"/>
            <color indexed="81"/>
            <rFont val="游ゴシック"/>
            <family val="3"/>
            <charset val="128"/>
            <scheme val="minor"/>
          </rPr>
          <t>成果報告時点では、当該金額を所定様式に記載して提出いただきます</t>
        </r>
      </text>
    </comment>
    <comment ref="Q9" authorId="0" shapeId="0" xr:uid="{72605F92-F2FD-40CD-99A8-1122C329F5F7}">
      <text>
        <r>
          <rPr>
            <b/>
            <sz val="10"/>
            <color indexed="81"/>
            <rFont val="游ゴシック"/>
            <family val="3"/>
            <charset val="128"/>
            <scheme val="minor"/>
          </rPr>
          <t>支援対象期間 終了日（最遅）
・契約(耐用)期間が１年以下：契約期間終了日
・契約(耐用)期間が１年超　：2026/3/31</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取得価格に以下の表に定める率を乗じたもの" type="6" refreshedVersion="6" deleted="1" background="1" saveData="1">
    <textPr codePage="65001" sourceFile="C:\Users\namekawa-s\Downloads\取得価格に以下の表に定める率を乗じたもの.txt" comma="1">
      <textFields count="16">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<sst xmlns="http://schemas.openxmlformats.org/spreadsheetml/2006/main" count="790" uniqueCount="307">
  <si>
    <t>外注</t>
    <rPh sb="0" eb="2">
      <t>ガイチュウ</t>
    </rPh>
    <phoneticPr fontId="1"/>
  </si>
  <si>
    <t>会社名</t>
    <rPh sb="0" eb="3">
      <t>カイシャメイ</t>
    </rPh>
    <phoneticPr fontId="1"/>
  </si>
  <si>
    <t>契約業務</t>
    <phoneticPr fontId="1"/>
  </si>
  <si>
    <t>数量</t>
    <rPh sb="0" eb="2">
      <t>スウリョウ</t>
    </rPh>
    <phoneticPr fontId="1"/>
  </si>
  <si>
    <t>有限会社G</t>
    <rPh sb="0" eb="4">
      <t>ユウゲンガイシャ</t>
    </rPh>
    <phoneticPr fontId="1"/>
  </si>
  <si>
    <t>株式会社Ｊ</t>
    <rPh sb="0" eb="2">
      <t>カブシキ</t>
    </rPh>
    <rPh sb="2" eb="4">
      <t>ガイシャ</t>
    </rPh>
    <phoneticPr fontId="1"/>
  </si>
  <si>
    <t>外注等(委託・利用料)</t>
    <rPh sb="0" eb="2">
      <t>ガイチュウ</t>
    </rPh>
    <rPh sb="2" eb="3">
      <t>トウ</t>
    </rPh>
    <rPh sb="4" eb="6">
      <t>イタク</t>
    </rPh>
    <rPh sb="7" eb="10">
      <t>リヨウリョウ</t>
    </rPh>
    <phoneticPr fontId="1"/>
  </si>
  <si>
    <t>株式会社K</t>
    <rPh sb="0" eb="2">
      <t>カブシキ</t>
    </rPh>
    <rPh sb="2" eb="4">
      <t>ガイシャ</t>
    </rPh>
    <phoneticPr fontId="1"/>
  </si>
  <si>
    <t xml:space="preserve">契約等業務 </t>
    <rPh sb="0" eb="2">
      <t>ケイヤク</t>
    </rPh>
    <rPh sb="2" eb="3">
      <t>トウ</t>
    </rPh>
    <rPh sb="3" eb="5">
      <t>ギョウム</t>
    </rPh>
    <phoneticPr fontId="1"/>
  </si>
  <si>
    <t>事業者</t>
    <rPh sb="0" eb="2">
      <t>ジギョウ</t>
    </rPh>
    <rPh sb="2" eb="3">
      <t>シャ</t>
    </rPh>
    <phoneticPr fontId="1"/>
  </si>
  <si>
    <t>データベース利用料</t>
    <phoneticPr fontId="1"/>
  </si>
  <si>
    <t>第三者検証費用</t>
    <phoneticPr fontId="1"/>
  </si>
  <si>
    <t>算定ツール利用料</t>
    <phoneticPr fontId="1"/>
  </si>
  <si>
    <r>
      <t>CO</t>
    </r>
    <r>
      <rPr>
        <vertAlign val="subscript"/>
        <sz val="11"/>
        <rFont val="游ゴシック"/>
        <family val="3"/>
        <charset val="128"/>
        <scheme val="minor"/>
      </rPr>
      <t>2</t>
    </r>
    <r>
      <rPr>
        <sz val="11"/>
        <rFont val="游ゴシック"/>
        <family val="3"/>
        <charset val="128"/>
        <scheme val="minor"/>
      </rPr>
      <t>原単位策定</t>
    </r>
    <rPh sb="3" eb="8">
      <t>ゲンタンイサクテイ</t>
    </rPh>
    <phoneticPr fontId="1"/>
  </si>
  <si>
    <r>
      <t>CO</t>
    </r>
    <r>
      <rPr>
        <vertAlign val="subscript"/>
        <sz val="11"/>
        <rFont val="游ゴシック"/>
        <family val="3"/>
        <charset val="128"/>
        <scheme val="minor"/>
      </rPr>
      <t>2</t>
    </r>
    <r>
      <rPr>
        <sz val="11"/>
        <rFont val="游ゴシック"/>
        <family val="3"/>
        <charset val="128"/>
        <scheme val="minor"/>
      </rPr>
      <t>原単位策定人件費(自社)</t>
    </r>
    <rPh sb="3" eb="8">
      <t>ゲンタンイサクテイ</t>
    </rPh>
    <rPh sb="8" eb="11">
      <t>ジンケンヒ</t>
    </rPh>
    <rPh sb="12" eb="14">
      <t>ジシャ</t>
    </rPh>
    <phoneticPr fontId="1"/>
  </si>
  <si>
    <t>無</t>
    <rPh sb="0" eb="1">
      <t>ナ</t>
    </rPh>
    <phoneticPr fontId="1"/>
  </si>
  <si>
    <t>有</t>
    <rPh sb="0" eb="1">
      <t>ア</t>
    </rPh>
    <phoneticPr fontId="1"/>
  </si>
  <si>
    <t>□</t>
  </si>
  <si>
    <t>登録番号</t>
    <rPh sb="0" eb="2">
      <t>トウロク</t>
    </rPh>
    <rPh sb="2" eb="4">
      <t>バンゴウ</t>
    </rPh>
    <phoneticPr fontId="1"/>
  </si>
  <si>
    <t>＜支援対象経費＞</t>
    <rPh sb="1" eb="3">
      <t>シエン</t>
    </rPh>
    <rPh sb="3" eb="5">
      <t>タイショウ</t>
    </rPh>
    <rPh sb="5" eb="7">
      <t>ケイヒ</t>
    </rPh>
    <phoneticPr fontId="1"/>
  </si>
  <si>
    <t>会社名</t>
    <rPh sb="0" eb="2">
      <t>カイシャ</t>
    </rPh>
    <phoneticPr fontId="1"/>
  </si>
  <si>
    <t>代表者役職・氏名</t>
    <rPh sb="0" eb="5">
      <t>ダイヒョウシャヤクショク</t>
    </rPh>
    <rPh sb="6" eb="8">
      <t>シメイ</t>
    </rPh>
    <phoneticPr fontId="1"/>
  </si>
  <si>
    <t>所在地</t>
    <rPh sb="0" eb="3">
      <t>ショザイチ</t>
    </rPh>
    <phoneticPr fontId="1"/>
  </si>
  <si>
    <t>E-mail</t>
    <phoneticPr fontId="1"/>
  </si>
  <si>
    <t>〒</t>
    <phoneticPr fontId="1"/>
  </si>
  <si>
    <t>担当者部署・氏名</t>
    <rPh sb="0" eb="3">
      <t>タントウシャ</t>
    </rPh>
    <rPh sb="3" eb="5">
      <t>ブショ</t>
    </rPh>
    <rPh sb="6" eb="8">
      <t>シメイ</t>
    </rPh>
    <phoneticPr fontId="1"/>
  </si>
  <si>
    <t>体制図</t>
    <rPh sb="0" eb="2">
      <t>タイセイ</t>
    </rPh>
    <rPh sb="2" eb="3">
      <t>ズ</t>
    </rPh>
    <phoneticPr fontId="1"/>
  </si>
  <si>
    <r>
      <t>CO</t>
    </r>
    <r>
      <rPr>
        <b/>
        <vertAlign val="subscript"/>
        <sz val="16"/>
        <rFont val="游ゴシック"/>
        <family val="3"/>
        <charset val="128"/>
        <scheme val="minor"/>
      </rPr>
      <t>2</t>
    </r>
    <r>
      <rPr>
        <b/>
        <sz val="16"/>
        <rFont val="游ゴシック"/>
        <family val="3"/>
        <charset val="128"/>
        <scheme val="minor"/>
      </rPr>
      <t>原単位策定に係る根拠について</t>
    </r>
    <rPh sb="3" eb="6">
      <t>ゲンタンイ</t>
    </rPh>
    <rPh sb="6" eb="8">
      <t>サクテイ</t>
    </rPh>
    <rPh sb="9" eb="10">
      <t>カカ</t>
    </rPh>
    <rPh sb="11" eb="13">
      <t>コンキョ</t>
    </rPh>
    <phoneticPr fontId="1"/>
  </si>
  <si>
    <t>①原単位等を策定する建材・設備の概要</t>
    <phoneticPr fontId="1"/>
  </si>
  <si>
    <t>②原単位等の策定に係る検討及び原単位の公開スケジュール</t>
    <phoneticPr fontId="1"/>
  </si>
  <si>
    <t>③原単位算定に当たり参照するCO2原単位算定ルール</t>
    <phoneticPr fontId="1"/>
  </si>
  <si>
    <t>複数枚となる場合のページ番号</t>
    <rPh sb="0" eb="2">
      <t>フクスウ</t>
    </rPh>
    <rPh sb="2" eb="3">
      <t>マイ</t>
    </rPh>
    <rPh sb="6" eb="8">
      <t>バアイ</t>
    </rPh>
    <rPh sb="12" eb="14">
      <t>バンゴウ</t>
    </rPh>
    <phoneticPr fontId="1"/>
  </si>
  <si>
    <t>支援事業の期間</t>
    <rPh sb="0" eb="2">
      <t>シエン</t>
    </rPh>
    <rPh sb="2" eb="4">
      <t>ジギョウ</t>
    </rPh>
    <rPh sb="5" eb="7">
      <t>キカン</t>
    </rPh>
    <phoneticPr fontId="1"/>
  </si>
  <si>
    <t>開始日</t>
    <rPh sb="0" eb="3">
      <t>カイシビ</t>
    </rPh>
    <phoneticPr fontId="1"/>
  </si>
  <si>
    <t>終了日</t>
    <rPh sb="0" eb="3">
      <t>シュウリョウビ</t>
    </rPh>
    <phoneticPr fontId="1"/>
  </si>
  <si>
    <t>1</t>
    <phoneticPr fontId="1"/>
  </si>
  <si>
    <t>&lt;事業者社員又は派遣社員による配置の場合&gt;</t>
    <rPh sb="1" eb="4">
      <t>ジギョウシャ</t>
    </rPh>
    <phoneticPr fontId="1"/>
  </si>
  <si>
    <t>(１) CO2原単位等策定に係る人件費</t>
    <rPh sb="14" eb="15">
      <t>カカ</t>
    </rPh>
    <rPh sb="16" eb="19">
      <t>ジンケンヒ</t>
    </rPh>
    <phoneticPr fontId="14"/>
  </si>
  <si>
    <t>対象者</t>
    <rPh sb="0" eb="3">
      <t>タイショウシャ</t>
    </rPh>
    <phoneticPr fontId="1"/>
  </si>
  <si>
    <t>支援事業の期間 
支出給与</t>
    <rPh sb="0" eb="2">
      <t>シエン</t>
    </rPh>
    <rPh sb="2" eb="4">
      <t>ジギョウ</t>
    </rPh>
    <rPh sb="5" eb="7">
      <t>キカン</t>
    </rPh>
    <rPh sb="9" eb="11">
      <t>シシュツ</t>
    </rPh>
    <rPh sb="11" eb="13">
      <t>キュウヨ</t>
    </rPh>
    <phoneticPr fontId="1"/>
  </si>
  <si>
    <t>当事業の
従事割合①</t>
    <rPh sb="0" eb="1">
      <t>トウ</t>
    </rPh>
    <rPh sb="1" eb="3">
      <t>ジギョウ</t>
    </rPh>
    <rPh sb="5" eb="7">
      <t>ジュウジ</t>
    </rPh>
    <rPh sb="7" eb="9">
      <t>ワリアイ</t>
    </rPh>
    <phoneticPr fontId="1"/>
  </si>
  <si>
    <t>支援対象業務の
従事割合②</t>
    <rPh sb="0" eb="2">
      <t>シエン</t>
    </rPh>
    <rPh sb="2" eb="4">
      <t>タイショウ</t>
    </rPh>
    <rPh sb="4" eb="6">
      <t>ギョウム</t>
    </rPh>
    <rPh sb="8" eb="12">
      <t>ジュウジワリアイ</t>
    </rPh>
    <phoneticPr fontId="1"/>
  </si>
  <si>
    <t>支出給与等根拠資料</t>
    <rPh sb="0" eb="2">
      <t>シシュツ</t>
    </rPh>
    <rPh sb="2" eb="4">
      <t>キュウヨ</t>
    </rPh>
    <rPh sb="4" eb="5">
      <t>トウ</t>
    </rPh>
    <rPh sb="5" eb="9">
      <t>コンキョシリョウ</t>
    </rPh>
    <phoneticPr fontId="1"/>
  </si>
  <si>
    <t>所属</t>
    <rPh sb="0" eb="2">
      <t>ショゾク</t>
    </rPh>
    <phoneticPr fontId="1"/>
  </si>
  <si>
    <t>職位</t>
    <rPh sb="0" eb="2">
      <t>ショクイ</t>
    </rPh>
    <phoneticPr fontId="1"/>
  </si>
  <si>
    <t>姓</t>
    <rPh sb="0" eb="1">
      <t>セイ</t>
    </rPh>
    <phoneticPr fontId="1"/>
  </si>
  <si>
    <t>名</t>
    <rPh sb="0" eb="1">
      <t>メイ</t>
    </rPh>
    <phoneticPr fontId="1"/>
  </si>
  <si>
    <t>資料No</t>
    <rPh sb="0" eb="2">
      <t>シリョウ</t>
    </rPh>
    <phoneticPr fontId="1"/>
  </si>
  <si>
    <t>計</t>
    <rPh sb="0" eb="1">
      <t>ケイ</t>
    </rPh>
    <phoneticPr fontId="1"/>
  </si>
  <si>
    <t>＜外部委託契約の場合＞</t>
    <rPh sb="1" eb="3">
      <t>ガイブ</t>
    </rPh>
    <rPh sb="3" eb="5">
      <t>イタク</t>
    </rPh>
    <rPh sb="5" eb="7">
      <t>ケイヤク</t>
    </rPh>
    <rPh sb="8" eb="10">
      <t>バアイ</t>
    </rPh>
    <phoneticPr fontId="1"/>
  </si>
  <si>
    <t>(１)CO2原単位等策定に係る人件費（各委託契約の仕様、内訳が確認出来るものを別途ご提出ください。)</t>
    <phoneticPr fontId="14"/>
  </si>
  <si>
    <t>委託先会社名</t>
    <rPh sb="0" eb="3">
      <t>イタクサキ</t>
    </rPh>
    <rPh sb="3" eb="6">
      <t>カイシャメイ</t>
    </rPh>
    <phoneticPr fontId="1"/>
  </si>
  <si>
    <t>委託業務名称</t>
    <rPh sb="0" eb="2">
      <t>イタク</t>
    </rPh>
    <rPh sb="2" eb="4">
      <t>ギョウム</t>
    </rPh>
    <rPh sb="4" eb="6">
      <t>メイショウ</t>
    </rPh>
    <phoneticPr fontId="1"/>
  </si>
  <si>
    <t>委託契約期間</t>
    <rPh sb="0" eb="4">
      <t>イタクケイヤク</t>
    </rPh>
    <rPh sb="4" eb="6">
      <t>キカン</t>
    </rPh>
    <phoneticPr fontId="1"/>
  </si>
  <si>
    <t>契約額（税込）
単位：円</t>
    <rPh sb="0" eb="3">
      <t>ケイヤクガク</t>
    </rPh>
    <rPh sb="4" eb="6">
      <t>ゼイコミ</t>
    </rPh>
    <rPh sb="8" eb="10">
      <t>タンイ</t>
    </rPh>
    <rPh sb="11" eb="12">
      <t>エン</t>
    </rPh>
    <phoneticPr fontId="1"/>
  </si>
  <si>
    <t>当事業の
業務割合①</t>
    <rPh sb="0" eb="1">
      <t>トウ</t>
    </rPh>
    <rPh sb="1" eb="3">
      <t>ジギョウ</t>
    </rPh>
    <rPh sb="5" eb="7">
      <t>ギョウム</t>
    </rPh>
    <rPh sb="7" eb="9">
      <t>ワリアイ</t>
    </rPh>
    <phoneticPr fontId="1"/>
  </si>
  <si>
    <t>支援対象業務の
業務割合②</t>
    <rPh sb="0" eb="2">
      <t>シエン</t>
    </rPh>
    <rPh sb="2" eb="4">
      <t>タイショウ</t>
    </rPh>
    <rPh sb="4" eb="6">
      <t>ギョウム</t>
    </rPh>
    <rPh sb="8" eb="10">
      <t>ギョウム</t>
    </rPh>
    <rPh sb="10" eb="12">
      <t>ワリアイ</t>
    </rPh>
    <phoneticPr fontId="1"/>
  </si>
  <si>
    <t>契約内容根拠資料</t>
    <rPh sb="0" eb="4">
      <t>ケイヤクナイヨウ</t>
    </rPh>
    <rPh sb="4" eb="8">
      <t>コンキョシリョウ</t>
    </rPh>
    <phoneticPr fontId="1"/>
  </si>
  <si>
    <r>
      <t>(２)CO</t>
    </r>
    <r>
      <rPr>
        <b/>
        <sz val="10"/>
        <rFont val="游ゴシック"/>
        <family val="3"/>
        <charset val="128"/>
        <scheme val="minor"/>
      </rPr>
      <t>2</t>
    </r>
    <r>
      <rPr>
        <b/>
        <sz val="14"/>
        <rFont val="游ゴシック"/>
        <family val="3"/>
        <charset val="128"/>
        <scheme val="minor"/>
      </rPr>
      <t>原単位等策定に必要なデータベース利用費（各委託契約の仕様、内訳が確認出来るものを別途ご提出ください。)</t>
    </r>
    <rPh sb="6" eb="9">
      <t>ゲンタンイ</t>
    </rPh>
    <rPh sb="9" eb="10">
      <t>トウ</t>
    </rPh>
    <rPh sb="10" eb="12">
      <t>サクテイ</t>
    </rPh>
    <rPh sb="13" eb="15">
      <t>ヒツヨウ</t>
    </rPh>
    <rPh sb="22" eb="24">
      <t>リヨウ</t>
    </rPh>
    <rPh sb="24" eb="25">
      <t>ヒ</t>
    </rPh>
    <phoneticPr fontId="14"/>
  </si>
  <si>
    <t>(３)第三者検証費用（各委託契約の仕様、内訳が確認出来るものを別途ご提出ください。)</t>
    <rPh sb="3" eb="6">
      <t>ダイサンシャ</t>
    </rPh>
    <rPh sb="6" eb="8">
      <t>ケンショウ</t>
    </rPh>
    <rPh sb="8" eb="10">
      <t>ヒヨウ</t>
    </rPh>
    <phoneticPr fontId="14"/>
  </si>
  <si>
    <r>
      <t>(４)CO</t>
    </r>
    <r>
      <rPr>
        <b/>
        <sz val="10"/>
        <rFont val="游ゴシック"/>
        <family val="3"/>
        <charset val="128"/>
        <scheme val="minor"/>
      </rPr>
      <t>2</t>
    </r>
    <r>
      <rPr>
        <b/>
        <sz val="14"/>
        <rFont val="游ゴシック"/>
        <family val="3"/>
        <charset val="128"/>
        <scheme val="minor"/>
      </rPr>
      <t>原単位等公開費用（各委託契約の仕様、内訳が確認出来るものを別途ご提出ください。)</t>
    </r>
    <phoneticPr fontId="14"/>
  </si>
  <si>
    <r>
      <t>(５)CO</t>
    </r>
    <r>
      <rPr>
        <b/>
        <sz val="10"/>
        <rFont val="游ゴシック"/>
        <family val="3"/>
        <charset val="128"/>
        <scheme val="minor"/>
      </rPr>
      <t>2</t>
    </r>
    <r>
      <rPr>
        <b/>
        <sz val="14"/>
        <rFont val="游ゴシック"/>
        <family val="3"/>
        <charset val="128"/>
        <scheme val="minor"/>
      </rPr>
      <t>原単位等の策定に係る算定ツール利用料（各委託契約の仕様、内訳が確認出来るものを別途ご提出ください。)</t>
    </r>
    <phoneticPr fontId="14"/>
  </si>
  <si>
    <t>委託先会社名
(販売会社)</t>
    <rPh sb="0" eb="3">
      <t>イタクサキ</t>
    </rPh>
    <rPh sb="3" eb="6">
      <t>カイシャメイ</t>
    </rPh>
    <rPh sb="8" eb="12">
      <t>ハンバイカイシャ</t>
    </rPh>
    <phoneticPr fontId="1"/>
  </si>
  <si>
    <t>委託業務名称
(ツール名)</t>
    <rPh sb="0" eb="2">
      <t>イタク</t>
    </rPh>
    <rPh sb="2" eb="4">
      <t>ギョウム</t>
    </rPh>
    <rPh sb="4" eb="6">
      <t>メイショウ</t>
    </rPh>
    <rPh sb="11" eb="12">
      <t>メイ</t>
    </rPh>
    <phoneticPr fontId="1"/>
  </si>
  <si>
    <t>委託契約期間
(ツールの契約期間)</t>
    <rPh sb="0" eb="4">
      <t>イタクケイヤク</t>
    </rPh>
    <rPh sb="4" eb="6">
      <t>キカン</t>
    </rPh>
    <rPh sb="12" eb="16">
      <t>ケイヤクキカン</t>
    </rPh>
    <phoneticPr fontId="1"/>
  </si>
  <si>
    <t>契約額・購入額
（税込）単位：円</t>
    <rPh sb="0" eb="3">
      <t>ケイヤクガク</t>
    </rPh>
    <rPh sb="4" eb="7">
      <t>コウニュウガク</t>
    </rPh>
    <rPh sb="9" eb="11">
      <t>ゼイコ</t>
    </rPh>
    <rPh sb="12" eb="14">
      <t>タンイ</t>
    </rPh>
    <rPh sb="15" eb="16">
      <t>エン</t>
    </rPh>
    <phoneticPr fontId="1"/>
  </si>
  <si>
    <t>人件費</t>
    <rPh sb="0" eb="3">
      <t>ジンケンヒ</t>
    </rPh>
    <phoneticPr fontId="1"/>
  </si>
  <si>
    <t>外注費</t>
    <rPh sb="0" eb="3">
      <t>ガイチュウヒ</t>
    </rPh>
    <phoneticPr fontId="1"/>
  </si>
  <si>
    <t>作成支援様式　シート①-2</t>
    <rPh sb="0" eb="6">
      <t>サクセイシエンヨウシキ</t>
    </rPh>
    <phoneticPr fontId="1"/>
  </si>
  <si>
    <t>シート①の支援事業の期間</t>
    <rPh sb="5" eb="9">
      <t>シエンジギョウ</t>
    </rPh>
    <rPh sb="10" eb="12">
      <t>キカン</t>
    </rPh>
    <phoneticPr fontId="1"/>
  </si>
  <si>
    <t>←非表示→</t>
    <rPh sb="1" eb="4">
      <t>ヒヒョウジ</t>
    </rPh>
    <phoneticPr fontId="1"/>
  </si>
  <si>
    <t>(２)CO2原単位等の策定に係る算定データベース利用料（各委託契約の仕様、内訳が確認出来るものを別途ご提出ください。)</t>
    <phoneticPr fontId="1"/>
  </si>
  <si>
    <t>申請
区分</t>
    <rPh sb="0" eb="2">
      <t>シンセイ</t>
    </rPh>
    <rPh sb="3" eb="5">
      <t>クブン</t>
    </rPh>
    <phoneticPr fontId="1"/>
  </si>
  <si>
    <t>商品名</t>
    <rPh sb="0" eb="3">
      <t>ショウヒンメイ</t>
    </rPh>
    <phoneticPr fontId="25"/>
  </si>
  <si>
    <t>契約形態</t>
    <rPh sb="0" eb="4">
      <t>ケイヤクケイタイ</t>
    </rPh>
    <phoneticPr fontId="1"/>
  </si>
  <si>
    <t>契約
(耐用)
年数</t>
    <rPh sb="0" eb="2">
      <t>ケイヤク</t>
    </rPh>
    <rPh sb="4" eb="6">
      <t>タイヨウ</t>
    </rPh>
    <rPh sb="8" eb="10">
      <t>ネンスウ</t>
    </rPh>
    <phoneticPr fontId="26"/>
  </si>
  <si>
    <t>単価
（円/税抜）</t>
    <rPh sb="0" eb="2">
      <t>タンカ</t>
    </rPh>
    <rPh sb="4" eb="5">
      <t>エン</t>
    </rPh>
    <rPh sb="6" eb="7">
      <t>ゼイ</t>
    </rPh>
    <rPh sb="7" eb="8">
      <t>ヌ</t>
    </rPh>
    <phoneticPr fontId="1"/>
  </si>
  <si>
    <t>購入金額
（円/税抜）</t>
    <rPh sb="0" eb="2">
      <t>コウニュウ</t>
    </rPh>
    <rPh sb="2" eb="4">
      <t>キンガク</t>
    </rPh>
    <rPh sb="6" eb="7">
      <t>エン</t>
    </rPh>
    <rPh sb="8" eb="9">
      <t>ゼイ</t>
    </rPh>
    <rPh sb="9" eb="10">
      <t>ヌ</t>
    </rPh>
    <phoneticPr fontId="1"/>
  </si>
  <si>
    <t>当事業の利用割合</t>
    <rPh sb="0" eb="1">
      <t>トウ</t>
    </rPh>
    <rPh sb="1" eb="3">
      <t>ジギョウ</t>
    </rPh>
    <rPh sb="4" eb="6">
      <t>リヨウ</t>
    </rPh>
    <rPh sb="6" eb="8">
      <t>ワリアイ</t>
    </rPh>
    <phoneticPr fontId="1"/>
  </si>
  <si>
    <t>支援対象経費
単位：円</t>
    <rPh sb="0" eb="2">
      <t>シエン</t>
    </rPh>
    <rPh sb="2" eb="4">
      <t>タイショウ</t>
    </rPh>
    <rPh sb="7" eb="9">
      <t>タンイ</t>
    </rPh>
    <rPh sb="10" eb="11">
      <t>エン</t>
    </rPh>
    <phoneticPr fontId="1"/>
  </si>
  <si>
    <t>支出額　根拠資料</t>
    <rPh sb="0" eb="2">
      <t>シシュツ</t>
    </rPh>
    <rPh sb="2" eb="3">
      <t>ガク</t>
    </rPh>
    <rPh sb="4" eb="8">
      <t>コンキョシリョウ</t>
    </rPh>
    <phoneticPr fontId="1"/>
  </si>
  <si>
    <t>注文日
契約日</t>
    <rPh sb="0" eb="3">
      <t>チュウモンビ</t>
    </rPh>
    <rPh sb="4" eb="7">
      <t>ケイヤクビ</t>
    </rPh>
    <phoneticPr fontId="1"/>
  </si>
  <si>
    <t>契約期間</t>
    <rPh sb="0" eb="2">
      <t>ケイヤク</t>
    </rPh>
    <rPh sb="2" eb="4">
      <t>キカン</t>
    </rPh>
    <phoneticPr fontId="1"/>
  </si>
  <si>
    <t>完了実績報告以降
(プロジェクト利用期間)</t>
    <rPh sb="0" eb="4">
      <t>カンリョウジッセキ</t>
    </rPh>
    <rPh sb="4" eb="6">
      <t>ホウコク</t>
    </rPh>
    <rPh sb="6" eb="8">
      <t>イコウ</t>
    </rPh>
    <rPh sb="16" eb="18">
      <t>リヨウ</t>
    </rPh>
    <rPh sb="18" eb="20">
      <t>キカン</t>
    </rPh>
    <phoneticPr fontId="1"/>
  </si>
  <si>
    <t>開始時点</t>
    <rPh sb="0" eb="2">
      <t>カイシ</t>
    </rPh>
    <rPh sb="2" eb="4">
      <t>ジテン</t>
    </rPh>
    <phoneticPr fontId="1"/>
  </si>
  <si>
    <t>終了時点</t>
    <rPh sb="0" eb="2">
      <t>シュウリョウ</t>
    </rPh>
    <rPh sb="2" eb="4">
      <t>ジテン</t>
    </rPh>
    <phoneticPr fontId="1"/>
  </si>
  <si>
    <t>支援申請対象額
（税抜）単位：円</t>
    <rPh sb="0" eb="2">
      <t>シエン</t>
    </rPh>
    <rPh sb="2" eb="4">
      <t>シンセイ</t>
    </rPh>
    <rPh sb="4" eb="6">
      <t>タイショウ</t>
    </rPh>
    <rPh sb="6" eb="7">
      <t>ガク</t>
    </rPh>
    <rPh sb="9" eb="11">
      <t>ゼイヌキ</t>
    </rPh>
    <rPh sb="12" eb="14">
      <t>タンイ</t>
    </rPh>
    <rPh sb="15" eb="16">
      <t>エン</t>
    </rPh>
    <phoneticPr fontId="1"/>
  </si>
  <si>
    <t>支援申請対象額
（税込）単位：円</t>
    <rPh sb="0" eb="2">
      <t>シエン</t>
    </rPh>
    <rPh sb="2" eb="4">
      <t>シンセイ</t>
    </rPh>
    <rPh sb="4" eb="6">
      <t>タイショウ</t>
    </rPh>
    <rPh sb="6" eb="7">
      <t>ガク</t>
    </rPh>
    <rPh sb="9" eb="11">
      <t>ゼイコ</t>
    </rPh>
    <rPh sb="12" eb="14">
      <t>タンイ</t>
    </rPh>
    <rPh sb="15" eb="16">
      <t>エン</t>
    </rPh>
    <phoneticPr fontId="1"/>
  </si>
  <si>
    <t>※完了実績報告以降
対象額　単位：円</t>
    <rPh sb="1" eb="9">
      <t>カンリョウジッセキホウコクイコウ</t>
    </rPh>
    <rPh sb="10" eb="13">
      <t>タイショウガク</t>
    </rPh>
    <rPh sb="14" eb="16">
      <t>タンイ</t>
    </rPh>
    <rPh sb="17" eb="18">
      <t>エン</t>
    </rPh>
    <phoneticPr fontId="1"/>
  </si>
  <si>
    <t>総日数</t>
    <rPh sb="0" eb="3">
      <t>ソウニッスウ</t>
    </rPh>
    <phoneticPr fontId="1"/>
  </si>
  <si>
    <t>使用
期間</t>
  </si>
  <si>
    <t>残価
計算値</t>
  </si>
  <si>
    <t>合計</t>
    <rPh sb="0" eb="2">
      <t>ゴウケイ</t>
    </rPh>
    <phoneticPr fontId="1"/>
  </si>
  <si>
    <t>作成支援様式　シート①-3</t>
    <rPh sb="0" eb="6">
      <t>サクセイシエンヨウシキ</t>
    </rPh>
    <phoneticPr fontId="1"/>
  </si>
  <si>
    <t>(５)CO2原単位等の策定に係る算定ツール利用料（各委託契約の仕様、内訳が確認出来るものを別途ご提出ください。)</t>
    <phoneticPr fontId="1"/>
  </si>
  <si>
    <t>完了実績報告以降
(事業利用期間)</t>
    <rPh sb="0" eb="4">
      <t>カンリョウジッセキ</t>
    </rPh>
    <rPh sb="4" eb="6">
      <t>ホウコク</t>
    </rPh>
    <rPh sb="6" eb="8">
      <t>イコウ</t>
    </rPh>
    <rPh sb="10" eb="12">
      <t>ジギョウ</t>
    </rPh>
    <rPh sb="12" eb="14">
      <t>リヨウ</t>
    </rPh>
    <rPh sb="14" eb="16">
      <t>キカン</t>
    </rPh>
    <phoneticPr fontId="1"/>
  </si>
  <si>
    <t>支援事業の期間</t>
    <rPh sb="0" eb="4">
      <t>シエンジギョウ</t>
    </rPh>
    <rPh sb="5" eb="7">
      <t>キカン</t>
    </rPh>
    <phoneticPr fontId="1"/>
  </si>
  <si>
    <t>支援事業の期間
支出給与</t>
    <rPh sb="8" eb="10">
      <t>シシュツ</t>
    </rPh>
    <rPh sb="10" eb="12">
      <t>キュウヨ</t>
    </rPh>
    <phoneticPr fontId="1"/>
  </si>
  <si>
    <t>作成支援様式　シート②-2</t>
    <rPh sb="0" eb="6">
      <t>サクセイシエンヨウシキ</t>
    </rPh>
    <phoneticPr fontId="1"/>
  </si>
  <si>
    <t>シート②の支援事業の期間</t>
    <rPh sb="5" eb="7">
      <t>シエン</t>
    </rPh>
    <rPh sb="7" eb="9">
      <t>ジギョウ</t>
    </rPh>
    <rPh sb="10" eb="12">
      <t>キカン</t>
    </rPh>
    <phoneticPr fontId="1"/>
  </si>
  <si>
    <t>支援対象期間</t>
    <rPh sb="0" eb="2">
      <t>シエン</t>
    </rPh>
    <rPh sb="2" eb="4">
      <t>タイショウ</t>
    </rPh>
    <rPh sb="4" eb="6">
      <t>キカン</t>
    </rPh>
    <phoneticPr fontId="1"/>
  </si>
  <si>
    <t>作成支援様式　シート②-3</t>
    <rPh sb="0" eb="6">
      <t>サクセイシエンヨウシキ</t>
    </rPh>
    <phoneticPr fontId="1"/>
  </si>
  <si>
    <t>シート②の支援事業の期間</t>
    <rPh sb="5" eb="9">
      <t>シエンジギョウ</t>
    </rPh>
    <rPh sb="10" eb="12">
      <t>キカン</t>
    </rPh>
    <phoneticPr fontId="1"/>
  </si>
  <si>
    <t>申請事業者</t>
    <rPh sb="0" eb="2">
      <t>シンセイ</t>
    </rPh>
    <rPh sb="2" eb="5">
      <t>ジギョウシャ</t>
    </rPh>
    <phoneticPr fontId="1"/>
  </si>
  <si>
    <t>適格請求書発行事業者の登録</t>
    <rPh sb="0" eb="2">
      <t>テキカク</t>
    </rPh>
    <rPh sb="2" eb="5">
      <t>セイキュウショ</t>
    </rPh>
    <rPh sb="5" eb="7">
      <t>ハッコウ</t>
    </rPh>
    <rPh sb="7" eb="10">
      <t>ジギョウシャ</t>
    </rPh>
    <rPh sb="11" eb="13">
      <t>トウロク</t>
    </rPh>
    <phoneticPr fontId="1"/>
  </si>
  <si>
    <t>連絡先①</t>
    <rPh sb="0" eb="3">
      <t>レンラクサキ</t>
    </rPh>
    <phoneticPr fontId="1"/>
  </si>
  <si>
    <t>電話番号</t>
    <phoneticPr fontId="1"/>
  </si>
  <si>
    <t>連絡先②</t>
    <rPh sb="0" eb="3">
      <t>レンラクサキ</t>
    </rPh>
    <phoneticPr fontId="1"/>
  </si>
  <si>
    <t>担当者部署・氏名</t>
    <phoneticPr fontId="1"/>
  </si>
  <si>
    <r>
      <t>事業者CO</t>
    </r>
    <r>
      <rPr>
        <vertAlign val="subscript"/>
        <sz val="11"/>
        <rFont val="游ゴシック"/>
        <family val="3"/>
        <charset val="128"/>
        <scheme val="minor"/>
      </rPr>
      <t>2</t>
    </r>
    <r>
      <rPr>
        <sz val="11"/>
        <rFont val="游ゴシック"/>
        <family val="3"/>
        <charset val="128"/>
        <scheme val="minor"/>
      </rPr>
      <t>原単位等策定事業者</t>
    </r>
    <rPh sb="0" eb="3">
      <t>ジギョウシャ</t>
    </rPh>
    <phoneticPr fontId="1"/>
  </si>
  <si>
    <t>←提出の際は[作成例]を削除してください。</t>
    <rPh sb="1" eb="3">
      <t>テイシュツ</t>
    </rPh>
    <rPh sb="4" eb="5">
      <t>サイ</t>
    </rPh>
    <rPh sb="7" eb="10">
      <t>サクセイレイ</t>
    </rPh>
    <rPh sb="12" eb="14">
      <t>サクジョ</t>
    </rPh>
    <phoneticPr fontId="1"/>
  </si>
  <si>
    <t>支援対象
経費</t>
    <rPh sb="0" eb="2">
      <t>シエン</t>
    </rPh>
    <rPh sb="2" eb="4">
      <t>タイショウ</t>
    </rPh>
    <rPh sb="5" eb="7">
      <t>ケイヒ</t>
    </rPh>
    <phoneticPr fontId="1"/>
  </si>
  <si>
    <t>←作成例ですので、適宜、図を削除・追加してください。</t>
    <rPh sb="1" eb="4">
      <t>サクセイレイ</t>
    </rPh>
    <rPh sb="9" eb="11">
      <t>テキギ</t>
    </rPh>
    <rPh sb="12" eb="13">
      <t>ズ</t>
    </rPh>
    <rPh sb="14" eb="16">
      <t>サクジョ</t>
    </rPh>
    <rPh sb="17" eb="19">
      <t>ツイカ</t>
    </rPh>
    <phoneticPr fontId="1"/>
  </si>
  <si>
    <t>CO2原単位策定人件費</t>
    <phoneticPr fontId="1"/>
  </si>
  <si>
    <t>CO2原単位等公開費用</t>
    <phoneticPr fontId="1"/>
  </si>
  <si>
    <t>項目</t>
    <rPh sb="0" eb="1">
      <t>コウ</t>
    </rPh>
    <rPh sb="1" eb="2">
      <t>メ</t>
    </rPh>
    <phoneticPr fontId="1"/>
  </si>
  <si>
    <t>支出先</t>
    <phoneticPr fontId="1"/>
  </si>
  <si>
    <t>数量</t>
    <phoneticPr fontId="1"/>
  </si>
  <si>
    <t>内容</t>
    <rPh sb="0" eb="1">
      <t>ウチ</t>
    </rPh>
    <rPh sb="1" eb="2">
      <t>カタチ</t>
    </rPh>
    <phoneticPr fontId="1"/>
  </si>
  <si>
    <r>
      <t>(１) CO</t>
    </r>
    <r>
      <rPr>
        <vertAlign val="subscript"/>
        <sz val="10"/>
        <rFont val="游ゴシック"/>
        <family val="3"/>
        <charset val="128"/>
        <scheme val="minor"/>
      </rPr>
      <t>2</t>
    </r>
    <r>
      <rPr>
        <sz val="10"/>
        <rFont val="游ゴシック"/>
        <family val="3"/>
        <charset val="128"/>
        <scheme val="minor"/>
      </rPr>
      <t>原単位等策定に係る人件費</t>
    </r>
    <rPh sb="10" eb="11">
      <t>トウ</t>
    </rPh>
    <rPh sb="11" eb="13">
      <t>サクテイ</t>
    </rPh>
    <rPh sb="14" eb="15">
      <t>カカ</t>
    </rPh>
    <rPh sb="16" eb="19">
      <t>ジンケンヒ</t>
    </rPh>
    <phoneticPr fontId="1"/>
  </si>
  <si>
    <r>
      <rPr>
        <sz val="10"/>
        <rFont val="游ゴシック"/>
        <family val="3"/>
        <charset val="128"/>
      </rPr>
      <t>(２) CO</t>
    </r>
    <r>
      <rPr>
        <vertAlign val="subscript"/>
        <sz val="10"/>
        <rFont val="游ゴシック"/>
        <family val="3"/>
        <charset val="128"/>
      </rPr>
      <t>2</t>
    </r>
    <r>
      <rPr>
        <sz val="10"/>
        <rFont val="游ゴシック"/>
        <family val="3"/>
        <charset val="128"/>
      </rPr>
      <t>原単位等策定に必要なデータベース</t>
    </r>
    <r>
      <rPr>
        <sz val="10"/>
        <rFont val="游ゴシック"/>
        <family val="3"/>
        <charset val="128"/>
        <scheme val="minor"/>
      </rPr>
      <t>利用費</t>
    </r>
    <rPh sb="10" eb="11">
      <t>トウ</t>
    </rPh>
    <rPh sb="11" eb="13">
      <t>サクテイ</t>
    </rPh>
    <rPh sb="14" eb="16">
      <t>ヒツヨウ</t>
    </rPh>
    <rPh sb="23" eb="25">
      <t>リヨウ</t>
    </rPh>
    <rPh sb="25" eb="26">
      <t>ヒ</t>
    </rPh>
    <phoneticPr fontId="1"/>
  </si>
  <si>
    <t>(３) 第三者検証費用</t>
    <phoneticPr fontId="1"/>
  </si>
  <si>
    <r>
      <t>(４) CO</t>
    </r>
    <r>
      <rPr>
        <vertAlign val="subscript"/>
        <sz val="10"/>
        <rFont val="游ゴシック"/>
        <family val="3"/>
        <charset val="128"/>
        <scheme val="minor"/>
      </rPr>
      <t>2</t>
    </r>
    <r>
      <rPr>
        <sz val="10"/>
        <rFont val="游ゴシック"/>
        <family val="3"/>
        <charset val="128"/>
        <scheme val="minor"/>
      </rPr>
      <t>原単位等公開費用</t>
    </r>
    <phoneticPr fontId="1"/>
  </si>
  <si>
    <r>
      <rPr>
        <sz val="10"/>
        <rFont val="游ゴシック"/>
        <family val="3"/>
        <charset val="128"/>
      </rPr>
      <t>(５) CO</t>
    </r>
    <r>
      <rPr>
        <vertAlign val="subscript"/>
        <sz val="10"/>
        <rFont val="游ゴシック"/>
        <family val="3"/>
        <charset val="128"/>
      </rPr>
      <t>2</t>
    </r>
    <r>
      <rPr>
        <sz val="10"/>
        <rFont val="游ゴシック"/>
        <family val="3"/>
        <charset val="128"/>
      </rPr>
      <t>原単位等策定に係る算定ツール</t>
    </r>
    <r>
      <rPr>
        <sz val="10"/>
        <rFont val="游ゴシック"/>
        <family val="3"/>
        <charset val="128"/>
        <scheme val="minor"/>
      </rPr>
      <t>利用料</t>
    </r>
    <rPh sb="10" eb="11">
      <t>トウ</t>
    </rPh>
    <rPh sb="11" eb="13">
      <t>サクテイ</t>
    </rPh>
    <rPh sb="14" eb="15">
      <t>カカ</t>
    </rPh>
    <rPh sb="16" eb="18">
      <t>サンテイ</t>
    </rPh>
    <rPh sb="21" eb="23">
      <t>リヨウ</t>
    </rPh>
    <rPh sb="23" eb="24">
      <t>リョウ</t>
    </rPh>
    <phoneticPr fontId="1"/>
  </si>
  <si>
    <t>＜支援対象における他の補助金の申請(予定含む)の有無（該当するものを「■」で選択）＞</t>
    <rPh sb="38" eb="40">
      <t>センタク</t>
    </rPh>
    <phoneticPr fontId="1"/>
  </si>
  <si>
    <t>なし</t>
    <phoneticPr fontId="1"/>
  </si>
  <si>
    <t>あり</t>
    <phoneticPr fontId="1"/>
  </si>
  <si>
    <t>（</t>
    <phoneticPr fontId="1"/>
  </si>
  <si>
    <t>事業名：</t>
    <rPh sb="0" eb="3">
      <t>ジギョウメイ</t>
    </rPh>
    <phoneticPr fontId="1"/>
  </si>
  <si>
    <t>所管名：</t>
    <rPh sb="0" eb="3">
      <t>ショカンメイ</t>
    </rPh>
    <phoneticPr fontId="1"/>
  </si>
  <si>
    <t>）</t>
    <phoneticPr fontId="1"/>
  </si>
  <si>
    <t>国費</t>
    <rPh sb="0" eb="2">
      <t>コクヒ</t>
    </rPh>
    <phoneticPr fontId="1"/>
  </si>
  <si>
    <t>国費外</t>
    <rPh sb="0" eb="2">
      <t>コクヒ</t>
    </rPh>
    <rPh sb="2" eb="3">
      <t>ガイ</t>
    </rPh>
    <phoneticPr fontId="1"/>
  </si>
  <si>
    <t>「あり」の場合は他の補助を受ける内容を具体的に記載した資料を添付すること。</t>
    <phoneticPr fontId="1"/>
  </si>
  <si>
    <t>＜製品毎の申請額＞</t>
    <rPh sb="1" eb="3">
      <t>セイヒン</t>
    </rPh>
    <rPh sb="3" eb="4">
      <t>マイ</t>
    </rPh>
    <rPh sb="5" eb="8">
      <t>シンセイガク</t>
    </rPh>
    <phoneticPr fontId="1"/>
  </si>
  <si>
    <t>（円／税込）</t>
    <phoneticPr fontId="1"/>
  </si>
  <si>
    <t>申請区分</t>
    <rPh sb="0" eb="2">
      <t>シンセイ</t>
    </rPh>
    <rPh sb="2" eb="4">
      <t>クブン</t>
    </rPh>
    <phoneticPr fontId="1"/>
  </si>
  <si>
    <t>承認通知番号</t>
    <rPh sb="0" eb="6">
      <t>ショウニンツウチバンゴウ</t>
    </rPh>
    <phoneticPr fontId="1"/>
  </si>
  <si>
    <t>製品名</t>
    <phoneticPr fontId="1"/>
  </si>
  <si>
    <t>申請額</t>
    <phoneticPr fontId="1"/>
  </si>
  <si>
    <t>備考</t>
    <rPh sb="0" eb="1">
      <t>ビ</t>
    </rPh>
    <rPh sb="1" eb="2">
      <t>コウ</t>
    </rPh>
    <phoneticPr fontId="1"/>
  </si>
  <si>
    <t>合計が赤く表示された場合は支援限度額を超過していますので</t>
    <rPh sb="0" eb="2">
      <t>ゴウケイ</t>
    </rPh>
    <rPh sb="3" eb="4">
      <t>アカ</t>
    </rPh>
    <rPh sb="5" eb="7">
      <t>ヒョウジ</t>
    </rPh>
    <rPh sb="10" eb="12">
      <t>バアイ</t>
    </rPh>
    <rPh sb="13" eb="15">
      <t>シエン</t>
    </rPh>
    <rPh sb="15" eb="17">
      <t>ゲンド</t>
    </rPh>
    <rPh sb="17" eb="18">
      <t>ガク</t>
    </rPh>
    <rPh sb="19" eb="21">
      <t>チョウカ</t>
    </rPh>
    <phoneticPr fontId="1"/>
  </si>
  <si>
    <t>申請額を確認してください</t>
    <rPh sb="0" eb="3">
      <t>シンセイガク</t>
    </rPh>
    <rPh sb="4" eb="6">
      <t>カクニン</t>
    </rPh>
    <phoneticPr fontId="1"/>
  </si>
  <si>
    <t>申請額合計　</t>
    <rPh sb="0" eb="3">
      <t>シンセイガク</t>
    </rPh>
    <rPh sb="3" eb="5">
      <t>ゴウケイ</t>
    </rPh>
    <phoneticPr fontId="1"/>
  </si>
  <si>
    <t>（支援限度額：一事業者10,000,000円）</t>
    <rPh sb="1" eb="3">
      <t>シエン</t>
    </rPh>
    <rPh sb="3" eb="6">
      <t>ゲンドガク</t>
    </rPh>
    <rPh sb="7" eb="8">
      <t>イチ</t>
    </rPh>
    <rPh sb="8" eb="11">
      <t>ジギョウシャ</t>
    </rPh>
    <rPh sb="21" eb="22">
      <t>エン</t>
    </rPh>
    <phoneticPr fontId="1"/>
  </si>
  <si>
    <t>　１製品毎に作成してください</t>
    <rPh sb="2" eb="4">
      <t>セイヒン</t>
    </rPh>
    <rPh sb="4" eb="5">
      <t>マイ</t>
    </rPh>
    <rPh sb="6" eb="8">
      <t>サクセイ</t>
    </rPh>
    <phoneticPr fontId="1"/>
  </si>
  <si>
    <t>作成支援様式　シート①（申請）</t>
    <rPh sb="0" eb="6">
      <t>サクセイシエンヨウシキ</t>
    </rPh>
    <rPh sb="12" eb="14">
      <t>シンセイ</t>
    </rPh>
    <phoneticPr fontId="1"/>
  </si>
  <si>
    <t>製品名：</t>
    <phoneticPr fontId="1"/>
  </si>
  <si>
    <t>支援対象経費
（税込）単位：円</t>
    <rPh sb="0" eb="2">
      <t>シエン</t>
    </rPh>
    <rPh sb="2" eb="4">
      <t>タイショウ</t>
    </rPh>
    <rPh sb="4" eb="6">
      <t>ケイヒ</t>
    </rPh>
    <rPh sb="8" eb="10">
      <t>ゼイコ</t>
    </rPh>
    <rPh sb="11" eb="13">
      <t>タンイ</t>
    </rPh>
    <rPh sb="14" eb="15">
      <t>エン</t>
    </rPh>
    <phoneticPr fontId="1"/>
  </si>
  <si>
    <t>総額(税込)単位：円</t>
    <rPh sb="0" eb="2">
      <t>ソウガク</t>
    </rPh>
    <rPh sb="3" eb="5">
      <t>ゼイコ</t>
    </rPh>
    <rPh sb="6" eb="8">
      <t>タンイ</t>
    </rPh>
    <rPh sb="9" eb="10">
      <t>エン</t>
    </rPh>
    <phoneticPr fontId="1"/>
  </si>
  <si>
    <t>⑴</t>
    <phoneticPr fontId="1"/>
  </si>
  <si>
    <r>
      <t>CO</t>
    </r>
    <r>
      <rPr>
        <vertAlign val="subscript"/>
        <sz val="16"/>
        <rFont val="游ゴシック"/>
        <family val="3"/>
        <charset val="128"/>
        <scheme val="minor"/>
      </rPr>
      <t>2</t>
    </r>
    <r>
      <rPr>
        <sz val="16"/>
        <rFont val="游ゴシック"/>
        <family val="3"/>
        <charset val="128"/>
        <scheme val="minor"/>
      </rPr>
      <t>原単位策定に係る人件費</t>
    </r>
    <rPh sb="3" eb="6">
      <t>ゲンタンイ</t>
    </rPh>
    <rPh sb="6" eb="8">
      <t>サクテイ</t>
    </rPh>
    <rPh sb="9" eb="10">
      <t>カカ</t>
    </rPh>
    <rPh sb="11" eb="14">
      <t>ジンケンヒ</t>
    </rPh>
    <phoneticPr fontId="14"/>
  </si>
  <si>
    <t>⑵</t>
    <phoneticPr fontId="1"/>
  </si>
  <si>
    <r>
      <t>CO</t>
    </r>
    <r>
      <rPr>
        <vertAlign val="subscript"/>
        <sz val="16"/>
        <rFont val="游ゴシック"/>
        <family val="3"/>
        <charset val="128"/>
        <scheme val="minor"/>
      </rPr>
      <t>2</t>
    </r>
    <r>
      <rPr>
        <sz val="16"/>
        <rFont val="游ゴシック"/>
        <family val="3"/>
        <charset val="128"/>
        <scheme val="minor"/>
      </rPr>
      <t>原単位等策定に必要なデータベース利用費</t>
    </r>
    <rPh sb="3" eb="6">
      <t>ゲンタンイ</t>
    </rPh>
    <rPh sb="6" eb="7">
      <t>ナド</t>
    </rPh>
    <rPh sb="7" eb="9">
      <t>サクテイ</t>
    </rPh>
    <rPh sb="10" eb="12">
      <t>ヒツヨウ</t>
    </rPh>
    <rPh sb="19" eb="21">
      <t>リヨウ</t>
    </rPh>
    <rPh sb="21" eb="22">
      <t>ヒ</t>
    </rPh>
    <phoneticPr fontId="14"/>
  </si>
  <si>
    <r>
      <t>CO</t>
    </r>
    <r>
      <rPr>
        <vertAlign val="subscript"/>
        <sz val="16"/>
        <rFont val="游ゴシック"/>
        <family val="3"/>
        <charset val="128"/>
        <scheme val="minor"/>
      </rPr>
      <t>2</t>
    </r>
    <r>
      <rPr>
        <sz val="16"/>
        <rFont val="游ゴシック"/>
        <family val="3"/>
        <charset val="128"/>
        <scheme val="minor"/>
      </rPr>
      <t>原単位等策定に必要なデータベース利用費（シート①-2）</t>
    </r>
    <rPh sb="3" eb="6">
      <t>ゲンタンイ</t>
    </rPh>
    <rPh sb="6" eb="7">
      <t>ナド</t>
    </rPh>
    <rPh sb="7" eb="9">
      <t>サクテイ</t>
    </rPh>
    <rPh sb="10" eb="12">
      <t>ヒツヨウ</t>
    </rPh>
    <rPh sb="19" eb="21">
      <t>リヨウ</t>
    </rPh>
    <rPh sb="21" eb="22">
      <t>ヒ</t>
    </rPh>
    <phoneticPr fontId="14"/>
  </si>
  <si>
    <t>⑶</t>
    <phoneticPr fontId="1"/>
  </si>
  <si>
    <t>第三者検証費用</t>
    <rPh sb="0" eb="3">
      <t>ダイサンシャ</t>
    </rPh>
    <rPh sb="3" eb="5">
      <t>ケンショウ</t>
    </rPh>
    <rPh sb="5" eb="7">
      <t>ヒヨウ</t>
    </rPh>
    <phoneticPr fontId="14"/>
  </si>
  <si>
    <t>⑷</t>
    <phoneticPr fontId="1"/>
  </si>
  <si>
    <t>CO2原単位等公開費用</t>
    <phoneticPr fontId="14"/>
  </si>
  <si>
    <t>⑸</t>
    <phoneticPr fontId="1"/>
  </si>
  <si>
    <t>CO2原単位等の策定に係る算定ツール利用料</t>
    <phoneticPr fontId="14"/>
  </si>
  <si>
    <t>CO2原単位等の策定に係る算定ツール利用料（シート①-3）</t>
    <phoneticPr fontId="14"/>
  </si>
  <si>
    <t xml:space="preserve">支援対象経費計（税込）　 </t>
    <rPh sb="0" eb="4">
      <t>シエンタイショウ</t>
    </rPh>
    <rPh sb="4" eb="6">
      <t>ケイヒ</t>
    </rPh>
    <rPh sb="6" eb="7">
      <t>ケイ</t>
    </rPh>
    <rPh sb="8" eb="10">
      <t>ゼイコ</t>
    </rPh>
    <phoneticPr fontId="1"/>
  </si>
  <si>
    <t>申請額</t>
    <rPh sb="0" eb="1">
      <t>サル</t>
    </rPh>
    <rPh sb="1" eb="2">
      <t>ショウ</t>
    </rPh>
    <rPh sb="2" eb="3">
      <t>ガク</t>
    </rPh>
    <phoneticPr fontId="1"/>
  </si>
  <si>
    <t>円（消費税を含む）</t>
    <rPh sb="0" eb="1">
      <t>エン</t>
    </rPh>
    <rPh sb="2" eb="5">
      <t>ショウヒゼイ</t>
    </rPh>
    <rPh sb="6" eb="7">
      <t>フク</t>
    </rPh>
    <phoneticPr fontId="1"/>
  </si>
  <si>
    <t>作成支援様式　シート②（成果報告）</t>
    <rPh sb="0" eb="6">
      <t>サクセイシエンヨウシキ</t>
    </rPh>
    <rPh sb="12" eb="16">
      <t>セイカホウコク</t>
    </rPh>
    <phoneticPr fontId="1"/>
  </si>
  <si>
    <t>製品名：</t>
    <rPh sb="0" eb="3">
      <t>セイヒンメイ</t>
    </rPh>
    <phoneticPr fontId="1"/>
  </si>
  <si>
    <t>報告額</t>
    <rPh sb="0" eb="1">
      <t>ホウ</t>
    </rPh>
    <rPh sb="1" eb="2">
      <t>コク</t>
    </rPh>
    <rPh sb="2" eb="3">
      <t>ガク</t>
    </rPh>
    <phoneticPr fontId="1"/>
  </si>
  <si>
    <t>※成果報告以降対象額（税抜）単位：円</t>
    <rPh sb="1" eb="3">
      <t>セイカ</t>
    </rPh>
    <rPh sb="3" eb="5">
      <t>ホウコク</t>
    </rPh>
    <rPh sb="5" eb="7">
      <t>イコウ</t>
    </rPh>
    <rPh sb="7" eb="10">
      <t>タイショウガク</t>
    </rPh>
    <rPh sb="14" eb="16">
      <t>タンイ</t>
    </rPh>
    <rPh sb="17" eb="18">
      <t>エン</t>
    </rPh>
    <phoneticPr fontId="1"/>
  </si>
  <si>
    <t>（共通様式）</t>
    <phoneticPr fontId="1"/>
  </si>
  <si>
    <t>：</t>
    <phoneticPr fontId="1"/>
  </si>
  <si>
    <t>年</t>
    <rPh sb="0" eb="1">
      <t>ネン</t>
    </rPh>
    <phoneticPr fontId="1"/>
  </si>
  <si>
    <t>月</t>
    <rPh sb="0" eb="1">
      <t>ガツ</t>
    </rPh>
    <phoneticPr fontId="1"/>
  </si>
  <si>
    <t>日</t>
    <rPh sb="0" eb="1">
      <t>ニチ</t>
    </rPh>
    <phoneticPr fontId="1"/>
  </si>
  <si>
    <t>令和</t>
    <rPh sb="0" eb="2">
      <t>レイワ</t>
    </rPh>
    <phoneticPr fontId="1"/>
  </si>
  <si>
    <t>申請日</t>
    <phoneticPr fontId="1"/>
  </si>
  <si>
    <t>(様式１)</t>
    <phoneticPr fontId="1"/>
  </si>
  <si>
    <t>当事業の
利用割合</t>
    <rPh sb="0" eb="1">
      <t>トウ</t>
    </rPh>
    <rPh sb="1" eb="3">
      <t>ジギョウ</t>
    </rPh>
    <rPh sb="5" eb="7">
      <t>リヨウ</t>
    </rPh>
    <rPh sb="7" eb="9">
      <t>ワリアイ</t>
    </rPh>
    <phoneticPr fontId="1"/>
  </si>
  <si>
    <t>按分比率</t>
    <rPh sb="0" eb="2">
      <t>アンブン</t>
    </rPh>
    <rPh sb="2" eb="4">
      <t>ヒリツ</t>
    </rPh>
    <phoneticPr fontId="1"/>
  </si>
  <si>
    <t>当事業の
利用割合</t>
    <rPh sb="0" eb="1">
      <t>トウ</t>
    </rPh>
    <rPh sb="1" eb="3">
      <t>ジギョウ</t>
    </rPh>
    <rPh sb="5" eb="9">
      <t>リヨウワリアイ</t>
    </rPh>
    <phoneticPr fontId="1"/>
  </si>
  <si>
    <t>按分比率</t>
    <rPh sb="0" eb="4">
      <t>アンブンヒリツ</t>
    </rPh>
    <phoneticPr fontId="1"/>
  </si>
  <si>
    <t>（共通様式_成果報告）</t>
    <rPh sb="6" eb="8">
      <t>セイカ</t>
    </rPh>
    <rPh sb="8" eb="10">
      <t>ホウコク</t>
    </rPh>
    <phoneticPr fontId="1"/>
  </si>
  <si>
    <t>報告日</t>
    <rPh sb="0" eb="2">
      <t>ホウコク</t>
    </rPh>
    <phoneticPr fontId="1"/>
  </si>
  <si>
    <t>一般社団法人　環境共生まちづくり協会</t>
    <phoneticPr fontId="25"/>
  </si>
  <si>
    <t>会長　竹中　宣雄　殿</t>
    <phoneticPr fontId="25"/>
  </si>
  <si>
    <t>申請事業者</t>
    <rPh sb="0" eb="2">
      <t>シンセイ</t>
    </rPh>
    <rPh sb="2" eb="5">
      <t>ジギョウシャ</t>
    </rPh>
    <phoneticPr fontId="25"/>
  </si>
  <si>
    <t>CO2原単位等の策定に係る支援</t>
    <phoneticPr fontId="1"/>
  </si>
  <si>
    <t>成果報告書</t>
    <rPh sb="0" eb="2">
      <t>セイカ</t>
    </rPh>
    <rPh sb="2" eb="5">
      <t>ホウコクショ</t>
    </rPh>
    <phoneticPr fontId="1"/>
  </si>
  <si>
    <t>　令和　●年　●月　●日付けＫＫＪR●● 発第ＳＣ●●●号をもって支援金の承認通知を受けた標記事業が完了したので、関係書類を添え、下記のとおり報告します。</t>
    <rPh sb="33" eb="36">
      <t>シエンキン</t>
    </rPh>
    <rPh sb="37" eb="39">
      <t>ショウニン</t>
    </rPh>
    <rPh sb="39" eb="41">
      <t>ツウチ</t>
    </rPh>
    <rPh sb="42" eb="43">
      <t>ウ</t>
    </rPh>
    <rPh sb="57" eb="59">
      <t>カンケイ</t>
    </rPh>
    <phoneticPr fontId="1"/>
  </si>
  <si>
    <t>１．</t>
    <phoneticPr fontId="1"/>
  </si>
  <si>
    <t>支援金の申請額及び精算額</t>
    <phoneticPr fontId="1"/>
  </si>
  <si>
    <t>申請額</t>
    <rPh sb="0" eb="3">
      <t>シンセイガク</t>
    </rPh>
    <phoneticPr fontId="1"/>
  </si>
  <si>
    <t>円（税込）</t>
    <rPh sb="0" eb="1">
      <t>エン</t>
    </rPh>
    <rPh sb="2" eb="4">
      <t>ゼイコ</t>
    </rPh>
    <phoneticPr fontId="1"/>
  </si>
  <si>
    <t>←申請額：承認通知書に記載の支援金額</t>
    <rPh sb="1" eb="4">
      <t>シンセイガク</t>
    </rPh>
    <rPh sb="5" eb="10">
      <t>ショウニンツウチショ</t>
    </rPh>
    <rPh sb="11" eb="13">
      <t>キサイ</t>
    </rPh>
    <rPh sb="14" eb="18">
      <t>シエンキンガク</t>
    </rPh>
    <phoneticPr fontId="1"/>
  </si>
  <si>
    <t>精算額</t>
    <rPh sb="0" eb="3">
      <t>セイサンガク</t>
    </rPh>
    <phoneticPr fontId="1"/>
  </si>
  <si>
    <t>←精算額：成果報告時の金額</t>
    <rPh sb="1" eb="4">
      <t>セイサンガク</t>
    </rPh>
    <rPh sb="5" eb="7">
      <t>セイカ</t>
    </rPh>
    <rPh sb="7" eb="9">
      <t>ホウコク</t>
    </rPh>
    <rPh sb="9" eb="10">
      <t>ジ</t>
    </rPh>
    <rPh sb="11" eb="13">
      <t>キンガク</t>
    </rPh>
    <phoneticPr fontId="1"/>
  </si>
  <si>
    <t>２．</t>
    <phoneticPr fontId="1"/>
  </si>
  <si>
    <t>事業の実施期間</t>
    <rPh sb="0" eb="2">
      <t>ジギョウ</t>
    </rPh>
    <rPh sb="3" eb="7">
      <t>ジッシキカン</t>
    </rPh>
    <phoneticPr fontId="1"/>
  </si>
  <si>
    <t>令和●年●月●日　～　令和●年●月●日</t>
    <rPh sb="0" eb="2">
      <t>レイワ</t>
    </rPh>
    <rPh sb="3" eb="4">
      <t>ネン</t>
    </rPh>
    <rPh sb="5" eb="6">
      <t>ガツ</t>
    </rPh>
    <rPh sb="7" eb="8">
      <t>ニチ</t>
    </rPh>
    <phoneticPr fontId="1"/>
  </si>
  <si>
    <t>３．</t>
  </si>
  <si>
    <t>事業の成果（添付書類のとおり）</t>
    <rPh sb="0" eb="2">
      <t>ジギョウ</t>
    </rPh>
    <rPh sb="3" eb="5">
      <t>セイカ</t>
    </rPh>
    <rPh sb="6" eb="8">
      <t>テンプ</t>
    </rPh>
    <rPh sb="8" eb="10">
      <t>ショルイ</t>
    </rPh>
    <phoneticPr fontId="1"/>
  </si>
  <si>
    <t>※着手日が承認通知日以降であることを確認してください</t>
    <phoneticPr fontId="1"/>
  </si>
  <si>
    <t>差額</t>
    <rPh sb="0" eb="2">
      <t>サガク</t>
    </rPh>
    <phoneticPr fontId="1"/>
  </si>
  <si>
    <t>備考</t>
    <rPh sb="0" eb="2">
      <t>ビコウ</t>
    </rPh>
    <phoneticPr fontId="1"/>
  </si>
  <si>
    <t>申請時からの変更の有無</t>
    <rPh sb="0" eb="2">
      <t>シンセイ</t>
    </rPh>
    <phoneticPr fontId="1"/>
  </si>
  <si>
    <t>←申請時から変更の有無を選択。変更がある場合は変更後の情報を入力してください</t>
    <rPh sb="1" eb="4">
      <t>シンセイジ</t>
    </rPh>
    <rPh sb="6" eb="8">
      <t>ヘンコウ</t>
    </rPh>
    <rPh sb="9" eb="11">
      <t>ウム</t>
    </rPh>
    <rPh sb="12" eb="14">
      <t>センタク</t>
    </rPh>
    <rPh sb="15" eb="17">
      <t>ヘンコウ</t>
    </rPh>
    <rPh sb="20" eb="22">
      <t>バアイ</t>
    </rPh>
    <rPh sb="23" eb="25">
      <t>ヘンコウ</t>
    </rPh>
    <rPh sb="25" eb="26">
      <t>ゴ</t>
    </rPh>
    <rPh sb="27" eb="29">
      <t>ジョウホウ</t>
    </rPh>
    <rPh sb="30" eb="32">
      <t>ニュウリョク</t>
    </rPh>
    <phoneticPr fontId="1"/>
  </si>
  <si>
    <t>１）EPD又はCFP（いずれもISO14025に基づく第三者検証を経るもの）</t>
    <phoneticPr fontId="1"/>
  </si>
  <si>
    <t>２）CFP（第三者の検証を受けないもの）</t>
    <phoneticPr fontId="1"/>
  </si>
  <si>
    <t>３）PCR（ISO14025に準拠し策定されるもの）</t>
    <phoneticPr fontId="1"/>
  </si>
  <si>
    <t>４）PCR以外のCO2原単位算定ルール</t>
    <phoneticPr fontId="1"/>
  </si>
  <si>
    <t>1)</t>
    <phoneticPr fontId="1"/>
  </si>
  <si>
    <t>2)</t>
    <phoneticPr fontId="1"/>
  </si>
  <si>
    <t>3)</t>
    <phoneticPr fontId="1"/>
  </si>
  <si>
    <t>4)</t>
    <phoneticPr fontId="1"/>
  </si>
  <si>
    <t>CFP（カーボンフットプリント ガイドライン（経産省・環境省、令和５年３月公開）又はこれに準ずるものとして業界団体の作成した算定ルールに基づき算定するもので、第三者の検証を受けないもの）</t>
    <phoneticPr fontId="1"/>
  </si>
  <si>
    <t>＜支援対象における他の補助金の申請(予定含む)の有無＞（該当するものを「■」で選択）</t>
    <phoneticPr fontId="1"/>
  </si>
  <si>
    <t>PCR（Product Category Rule）（ISO14025に準拠し策定されるものに限る）</t>
    <phoneticPr fontId="1"/>
  </si>
  <si>
    <t>　</t>
    <phoneticPr fontId="1"/>
  </si>
  <si>
    <t xml:space="preserve">
（成果報告までに公開が困難な場合は、公開出来ない理由および公開予定時期を記載してください）</t>
    <rPh sb="2" eb="4">
      <t>セイカ</t>
    </rPh>
    <rPh sb="4" eb="6">
      <t>ホウコク</t>
    </rPh>
    <rPh sb="9" eb="11">
      <t>コウカイ</t>
    </rPh>
    <rPh sb="19" eb="21">
      <t>コウカイ</t>
    </rPh>
    <rPh sb="21" eb="23">
      <t>デキ</t>
    </rPh>
    <rPh sb="25" eb="27">
      <t>リユウ</t>
    </rPh>
    <rPh sb="30" eb="32">
      <t>コウカイ</t>
    </rPh>
    <rPh sb="32" eb="34">
      <t>ヨテイ</t>
    </rPh>
    <rPh sb="34" eb="36">
      <t>ジキ</t>
    </rPh>
    <rPh sb="37" eb="39">
      <t>キサイ</t>
    </rPh>
    <phoneticPr fontId="1"/>
  </si>
  <si>
    <t xml:space="preserve">
（申請時から変更が無い場合も記載してください）</t>
    <rPh sb="2" eb="5">
      <t>シンセイジ</t>
    </rPh>
    <rPh sb="7" eb="9">
      <t>ヘンコウ</t>
    </rPh>
    <rPh sb="10" eb="11">
      <t>ナ</t>
    </rPh>
    <rPh sb="12" eb="14">
      <t>バアイ</t>
    </rPh>
    <rPh sb="15" eb="17">
      <t>キサイ</t>
    </rPh>
    <phoneticPr fontId="1"/>
  </si>
  <si>
    <t>←体制図は、申請時から変更が無い場合も記載してください</t>
    <rPh sb="1" eb="4">
      <t>タイセイズ</t>
    </rPh>
    <rPh sb="6" eb="9">
      <t>シンセイジ</t>
    </rPh>
    <rPh sb="11" eb="13">
      <t>ヘンコウ</t>
    </rPh>
    <rPh sb="14" eb="15">
      <t>ナ</t>
    </rPh>
    <rPh sb="16" eb="18">
      <t>バアイ</t>
    </rPh>
    <rPh sb="19" eb="21">
      <t>キサイ</t>
    </rPh>
    <phoneticPr fontId="1"/>
  </si>
  <si>
    <t>←提出日（メール送信日）を入力してください</t>
    <rPh sb="1" eb="3">
      <t>テイシュツ</t>
    </rPh>
    <rPh sb="3" eb="4">
      <t>ヒ</t>
    </rPh>
    <rPh sb="8" eb="11">
      <t>ソウシンヒ</t>
    </rPh>
    <rPh sb="13" eb="15">
      <t>ニュウリョク</t>
    </rPh>
    <phoneticPr fontId="1"/>
  </si>
  <si>
    <t>策定した原単位等</t>
    <rPh sb="0" eb="2">
      <t>サクテイ</t>
    </rPh>
    <rPh sb="4" eb="7">
      <t>ゲンタンイ</t>
    </rPh>
    <rPh sb="7" eb="8">
      <t>トウ</t>
    </rPh>
    <phoneticPr fontId="1"/>
  </si>
  <si>
    <t>　※申請時から変更が無い場合もご提出ください</t>
    <rPh sb="2" eb="5">
      <t>シンセイジ</t>
    </rPh>
    <rPh sb="7" eb="9">
      <t>ヘンコウ</t>
    </rPh>
    <rPh sb="10" eb="11">
      <t>ナ</t>
    </rPh>
    <rPh sb="12" eb="14">
      <t>バアイ</t>
    </rPh>
    <rPh sb="16" eb="18">
      <t>テイシュツ</t>
    </rPh>
    <phoneticPr fontId="1"/>
  </si>
  <si>
    <t>←提出日（メール送信日）を入力してください</t>
    <phoneticPr fontId="1"/>
  </si>
  <si>
    <t>　１製品毎に作成してください</t>
    <phoneticPr fontId="1"/>
  </si>
  <si>
    <t xml:space="preserve">
（原単位等を策定した製品の概要を記載してください。申請時から変更が無い場合も記載してください。）</t>
    <rPh sb="2" eb="6">
      <t>ゲンタンイトウ</t>
    </rPh>
    <rPh sb="7" eb="9">
      <t>サクテイ</t>
    </rPh>
    <rPh sb="11" eb="13">
      <t>セイヒン</t>
    </rPh>
    <rPh sb="14" eb="16">
      <t>ガイヨウ</t>
    </rPh>
    <rPh sb="17" eb="19">
      <t>キサイ</t>
    </rPh>
    <phoneticPr fontId="1"/>
  </si>
  <si>
    <t>ソフトウェア等無形物の場合</t>
  </si>
  <si>
    <t>使用年数→</t>
    <rPh sb="0" eb="2">
      <t>シヨウ</t>
    </rPh>
    <rPh sb="2" eb="4">
      <t>ネンスウ</t>
    </rPh>
    <phoneticPr fontId="1"/>
  </si>
  <si>
    <t>使用期間</t>
    <rPh sb="0" eb="2">
      <t>シヨウ</t>
    </rPh>
    <rPh sb="2" eb="4">
      <t>キカン</t>
    </rPh>
    <phoneticPr fontId="1"/>
  </si>
  <si>
    <t>耐用年数</t>
    <rPh sb="0" eb="2">
      <t>タイヨウ</t>
    </rPh>
    <rPh sb="2" eb="4">
      <t>ネンスウ</t>
    </rPh>
    <phoneticPr fontId="1"/>
  </si>
  <si>
    <t>↓</t>
    <phoneticPr fontId="1"/>
  </si>
  <si>
    <r>
      <t>CO</t>
    </r>
    <r>
      <rPr>
        <vertAlign val="subscript"/>
        <sz val="16"/>
        <rFont val="游ゴシック"/>
        <family val="3"/>
        <charset val="128"/>
        <scheme val="minor"/>
      </rPr>
      <t>2</t>
    </r>
    <r>
      <rPr>
        <sz val="16"/>
        <rFont val="游ゴシック"/>
        <family val="3"/>
        <charset val="128"/>
        <scheme val="minor"/>
      </rPr>
      <t>原単位等策定に必要なデータベース利用費（シート②-2）</t>
    </r>
    <rPh sb="3" eb="6">
      <t>ゲンタンイ</t>
    </rPh>
    <rPh sb="6" eb="7">
      <t>ナド</t>
    </rPh>
    <rPh sb="7" eb="9">
      <t>サクテイ</t>
    </rPh>
    <rPh sb="10" eb="12">
      <t>ヒツヨウ</t>
    </rPh>
    <rPh sb="19" eb="21">
      <t>リヨウ</t>
    </rPh>
    <rPh sb="21" eb="22">
      <t>ヒ</t>
    </rPh>
    <phoneticPr fontId="14"/>
  </si>
  <si>
    <t>CO2原単位等の策定に係る算定ツール利用料（シート②-3）</t>
    <phoneticPr fontId="14"/>
  </si>
  <si>
    <t>←着手日（支払い先との契約締結日 等）～事業完了日（原単位等の公開日、コンサル費等の支払い日のうち、最遅日）</t>
    <rPh sb="1" eb="4">
      <t>チャクシュヒ</t>
    </rPh>
    <rPh sb="5" eb="7">
      <t>シハラ</t>
    </rPh>
    <rPh sb="8" eb="9">
      <t>サキ</t>
    </rPh>
    <rPh sb="11" eb="13">
      <t>ケイヤク</t>
    </rPh>
    <rPh sb="13" eb="16">
      <t>テイケツヒ</t>
    </rPh>
    <rPh sb="17" eb="18">
      <t>トウ</t>
    </rPh>
    <rPh sb="20" eb="22">
      <t>ジギョウ</t>
    </rPh>
    <rPh sb="22" eb="24">
      <t>カンリョウ</t>
    </rPh>
    <rPh sb="24" eb="25">
      <t>ヒ</t>
    </rPh>
    <rPh sb="26" eb="29">
      <t>ゲンタンイ</t>
    </rPh>
    <rPh sb="40" eb="41">
      <t>トウ</t>
    </rPh>
    <phoneticPr fontId="1"/>
  </si>
  <si>
    <t>国土交通大臣</t>
    <rPh sb="0" eb="2">
      <t>コクド</t>
    </rPh>
    <rPh sb="2" eb="4">
      <t>コウツウ</t>
    </rPh>
    <rPh sb="4" eb="6">
      <t>ダイジン</t>
    </rPh>
    <phoneticPr fontId="1"/>
  </si>
  <si>
    <t>令和6年度補正CO2原単位等の策定に係る支援</t>
    <rPh sb="0" eb="2">
      <t>レイワ</t>
    </rPh>
    <rPh sb="3" eb="5">
      <t>ネンド</t>
    </rPh>
    <rPh sb="5" eb="7">
      <t>ホセイ</t>
    </rPh>
    <rPh sb="10" eb="13">
      <t>ゲンタンイ</t>
    </rPh>
    <rPh sb="13" eb="14">
      <t>ナド</t>
    </rPh>
    <rPh sb="15" eb="17">
      <t>サクテイ</t>
    </rPh>
    <rPh sb="18" eb="19">
      <t>カカ</t>
    </rPh>
    <rPh sb="20" eb="22">
      <t>シエン</t>
    </rPh>
    <phoneticPr fontId="1"/>
  </si>
  <si>
    <t>事業者</t>
    <rPh sb="0" eb="3">
      <t>ジギョウシャ</t>
    </rPh>
    <phoneticPr fontId="1"/>
  </si>
  <si>
    <t>○〇○〇株式会社</t>
    <phoneticPr fontId="1"/>
  </si>
  <si>
    <t>代表取締役社長　○〇○〇</t>
    <rPh sb="0" eb="5">
      <t>ダイヒョウトリシマリヤク</t>
    </rPh>
    <rPh sb="5" eb="7">
      <t>シャチョウ</t>
    </rPh>
    <phoneticPr fontId="1"/>
  </si>
  <si>
    <t>CO2原単位等の策定に係る支援対象事業の支援事業完了後</t>
    <rPh sb="3" eb="6">
      <t>ゲンタンイ</t>
    </rPh>
    <rPh sb="6" eb="7">
      <t>ナド</t>
    </rPh>
    <rPh sb="8" eb="10">
      <t>サクテイ</t>
    </rPh>
    <rPh sb="11" eb="12">
      <t>カカ</t>
    </rPh>
    <rPh sb="13" eb="15">
      <t>シエン</t>
    </rPh>
    <rPh sb="15" eb="17">
      <t>タイショウ</t>
    </rPh>
    <rPh sb="17" eb="19">
      <t>ジギョウ</t>
    </rPh>
    <rPh sb="20" eb="22">
      <t>シエン</t>
    </rPh>
    <rPh sb="22" eb="24">
      <t>ジギョウ</t>
    </rPh>
    <rPh sb="24" eb="26">
      <t>カンリョウ</t>
    </rPh>
    <rPh sb="26" eb="27">
      <t>ゴ</t>
    </rPh>
    <phoneticPr fontId="1"/>
  </si>
  <si>
    <t>継続した利用に関する国土交通大臣承認申請</t>
    <phoneticPr fontId="1"/>
  </si>
  <si>
    <t>標記の件について、「令和6年度補正CO2原単位等の策定に係る支援募集要領」4.3（２）（５）利用料、購入価格２万円以上であり、かつ成果報告以降も利用するため、以下の通り支援事業完了後も当該事業のCO2原単位等の策定に利用する旨、国土交通大臣に承認申請する。</t>
    <rPh sb="0" eb="2">
      <t>ヒョウキ</t>
    </rPh>
    <rPh sb="3" eb="4">
      <t>ケン</t>
    </rPh>
    <rPh sb="15" eb="17">
      <t>ホセイ</t>
    </rPh>
    <rPh sb="32" eb="34">
      <t>ボシュウ</t>
    </rPh>
    <rPh sb="34" eb="36">
      <t>ヨウリョウ</t>
    </rPh>
    <rPh sb="65" eb="67">
      <t>セイカ</t>
    </rPh>
    <rPh sb="79" eb="81">
      <t>イカ</t>
    </rPh>
    <rPh sb="82" eb="83">
      <t>トオ</t>
    </rPh>
    <rPh sb="84" eb="86">
      <t>シエン</t>
    </rPh>
    <rPh sb="94" eb="96">
      <t>ジギョウ</t>
    </rPh>
    <rPh sb="100" eb="104">
      <t>ゲンタンイナド</t>
    </rPh>
    <rPh sb="105" eb="107">
      <t>サクテイ</t>
    </rPh>
    <phoneticPr fontId="1"/>
  </si>
  <si>
    <t>１．承認通知番号</t>
    <rPh sb="2" eb="4">
      <t>ショウニン</t>
    </rPh>
    <rPh sb="4" eb="6">
      <t>ツウチ</t>
    </rPh>
    <rPh sb="6" eb="8">
      <t>バンゴウ</t>
    </rPh>
    <phoneticPr fontId="1"/>
  </si>
  <si>
    <t>ＫＫＪ Ｒ０６補正 発第ＧＳ０００号</t>
    <phoneticPr fontId="1"/>
  </si>
  <si>
    <t>２．事業者</t>
    <rPh sb="2" eb="5">
      <t>ジギョウシャ</t>
    </rPh>
    <phoneticPr fontId="1"/>
  </si>
  <si>
    <t>○〇○〇株式会社</t>
    <rPh sb="4" eb="8">
      <t>カブシキガイシャ</t>
    </rPh>
    <phoneticPr fontId="1"/>
  </si>
  <si>
    <t>３．支援対象経費のうち承認対象経費</t>
    <rPh sb="2" eb="4">
      <t>シエン</t>
    </rPh>
    <rPh sb="4" eb="6">
      <t>タイショウ</t>
    </rPh>
    <rPh sb="6" eb="8">
      <t>ケイヒ</t>
    </rPh>
    <rPh sb="11" eb="13">
      <t>ショウニン</t>
    </rPh>
    <rPh sb="13" eb="15">
      <t>タイショウ</t>
    </rPh>
    <rPh sb="15" eb="17">
      <t>ケイヒ</t>
    </rPh>
    <phoneticPr fontId="1"/>
  </si>
  <si>
    <t>(１)CO2原単位等策定データベース利用費</t>
    <rPh sb="6" eb="10">
      <t>ゲンタンイナド</t>
    </rPh>
    <rPh sb="10" eb="12">
      <t>サクテイ</t>
    </rPh>
    <phoneticPr fontId="1"/>
  </si>
  <si>
    <t>・利用開始時期</t>
    <rPh sb="1" eb="5">
      <t>リヨウカイシ</t>
    </rPh>
    <rPh sb="5" eb="7">
      <t>ジキ</t>
    </rPh>
    <phoneticPr fontId="1"/>
  </si>
  <si>
    <t>・利用終了時期</t>
    <rPh sb="1" eb="3">
      <t>リヨウ</t>
    </rPh>
    <rPh sb="3" eb="5">
      <t>シュウリョウ</t>
    </rPh>
    <rPh sb="5" eb="7">
      <t>ジキ</t>
    </rPh>
    <phoneticPr fontId="1"/>
  </si>
  <si>
    <t>・支援対象経費</t>
    <rPh sb="1" eb="3">
      <t>シエン</t>
    </rPh>
    <rPh sb="3" eb="5">
      <t>タイショウ</t>
    </rPh>
    <rPh sb="5" eb="7">
      <t>ケイヒ</t>
    </rPh>
    <phoneticPr fontId="1"/>
  </si>
  <si>
    <r>
      <rPr>
        <sz val="11"/>
        <color rgb="FFFF0000"/>
        <rFont val="游ゴシック"/>
        <family val="3"/>
        <charset val="128"/>
        <scheme val="minor"/>
      </rPr>
      <t>千円/税抜</t>
    </r>
    <r>
      <rPr>
        <sz val="11"/>
        <rFont val="游ゴシック"/>
        <family val="3"/>
        <charset val="128"/>
        <scheme val="minor"/>
      </rPr>
      <t>）</t>
    </r>
    <rPh sb="3" eb="5">
      <t>ゼイヌ</t>
    </rPh>
    <phoneticPr fontId="1"/>
  </si>
  <si>
    <t>（内、超分</t>
    <rPh sb="1" eb="2">
      <t>ウチ</t>
    </rPh>
    <rPh sb="3" eb="5">
      <t>チョウブン</t>
    </rPh>
    <phoneticPr fontId="1"/>
  </si>
  <si>
    <r>
      <rPr>
        <sz val="11"/>
        <color rgb="FFFF0000"/>
        <rFont val="游ゴシック"/>
        <family val="3"/>
        <charset val="128"/>
        <scheme val="minor"/>
      </rPr>
      <t>千円/税抜</t>
    </r>
    <r>
      <rPr>
        <sz val="11"/>
        <rFont val="游ゴシック"/>
        <family val="2"/>
        <charset val="128"/>
        <scheme val="minor"/>
      </rPr>
      <t>）</t>
    </r>
    <rPh sb="3" eb="5">
      <t>ゼイヌ</t>
    </rPh>
    <phoneticPr fontId="1"/>
  </si>
  <si>
    <t>(２)CO2原単位等策定算定ツール利用料</t>
    <rPh sb="6" eb="9">
      <t>ゲンタンイ</t>
    </rPh>
    <rPh sb="9" eb="10">
      <t>ナド</t>
    </rPh>
    <rPh sb="10" eb="12">
      <t>サクテイ</t>
    </rPh>
    <rPh sb="12" eb="14">
      <t>サンテイ</t>
    </rPh>
    <rPh sb="17" eb="20">
      <t>リヨウリョウ</t>
    </rPh>
    <phoneticPr fontId="1"/>
  </si>
  <si>
    <t>以上</t>
    <rPh sb="0" eb="2">
      <t>イジョウ</t>
    </rPh>
    <phoneticPr fontId="1"/>
  </si>
  <si>
    <t>　成果報告時に提出</t>
    <rPh sb="1" eb="3">
      <t>セイカ</t>
    </rPh>
    <rPh sb="3" eb="5">
      <t>ホウコク</t>
    </rPh>
    <rPh sb="5" eb="6">
      <t>ジ</t>
    </rPh>
    <rPh sb="7" eb="9">
      <t>テイシュツ</t>
    </rPh>
    <phoneticPr fontId="1"/>
  </si>
  <si>
    <t>千円/税抜）</t>
    <rPh sb="3" eb="5">
      <t>ゼイヌ</t>
    </rPh>
    <phoneticPr fontId="1"/>
  </si>
  <si>
    <t>令和7年度CO2原単位等の策定に係る支援</t>
    <rPh sb="0" eb="2">
      <t>レイワ</t>
    </rPh>
    <rPh sb="3" eb="5">
      <t>ネンド</t>
    </rPh>
    <rPh sb="8" eb="11">
      <t>ゲンタンイ</t>
    </rPh>
    <rPh sb="11" eb="12">
      <t>ナド</t>
    </rPh>
    <rPh sb="13" eb="15">
      <t>サクテイ</t>
    </rPh>
    <rPh sb="16" eb="17">
      <t>カカ</t>
    </rPh>
    <rPh sb="18" eb="20">
      <t>シエン</t>
    </rPh>
    <phoneticPr fontId="1"/>
  </si>
  <si>
    <t>標記の件について、「令和7年度CO2原単位等の策定に係る支援募集要領」4.3（２）（５）利用料、購入価格２万円以上であり、かつ成果報告以降も利用するため、以下の通り支援事業完了後も当該事業のCO2原単位等の策定に利用する旨、国土交通大臣に承認申請する。</t>
    <rPh sb="0" eb="2">
      <t>ヒョウキ</t>
    </rPh>
    <rPh sb="3" eb="4">
      <t>ケン</t>
    </rPh>
    <rPh sb="30" eb="32">
      <t>ボシュウ</t>
    </rPh>
    <rPh sb="32" eb="34">
      <t>ヨウリョウ</t>
    </rPh>
    <rPh sb="63" eb="65">
      <t>セイカ</t>
    </rPh>
    <rPh sb="77" eb="79">
      <t>イカ</t>
    </rPh>
    <rPh sb="80" eb="81">
      <t>トオ</t>
    </rPh>
    <rPh sb="82" eb="84">
      <t>シエン</t>
    </rPh>
    <rPh sb="92" eb="94">
      <t>ジギョウ</t>
    </rPh>
    <rPh sb="98" eb="102">
      <t>ゲンタンイナド</t>
    </rPh>
    <rPh sb="103" eb="105">
      <t>サクテイ</t>
    </rPh>
    <phoneticPr fontId="1"/>
  </si>
  <si>
    <t>PCR以外のCO2原単位算定ルール(CO2原単位の算定に当たり、業界団体が策定する一連の規則、要求事項をまとめたもの)</t>
    <phoneticPr fontId="1"/>
  </si>
  <si>
    <t>申請事業者名</t>
    <rPh sb="0" eb="5">
      <t>シンセイジギョウシャ</t>
    </rPh>
    <rPh sb="5" eb="6">
      <t>メイ</t>
    </rPh>
    <phoneticPr fontId="1"/>
  </si>
  <si>
    <t>データを作成する際の既存データは、適切に管理されたデータベース（AIJ-LCA、3EID、AIST-IDEA等）を参照した</t>
    <phoneticPr fontId="25"/>
  </si>
  <si>
    <t>業界団体が整備した算定ルールである</t>
    <rPh sb="0" eb="2">
      <t>ギョウカイ</t>
    </rPh>
    <rPh sb="9" eb="11">
      <t>サンテイ</t>
    </rPh>
    <phoneticPr fontId="1"/>
  </si>
  <si>
    <t>CFPガイドライン（「⽐較されることが想定される場合」について⽰されている要件　を含む）に準拠している</t>
    <phoneticPr fontId="1"/>
  </si>
  <si>
    <t>個社として整備する個社製品データ（または個社製品群データ）または業界団体等として整備する業界代表データのいずれかに該当することが明確にされている</t>
    <rPh sb="64" eb="66">
      <t>メイカク</t>
    </rPh>
    <phoneticPr fontId="25"/>
  </si>
  <si>
    <t>必須
項目</t>
    <rPh sb="0" eb="2">
      <t>ヒッス</t>
    </rPh>
    <rPh sb="3" eb="5">
      <t>コウモク</t>
    </rPh>
    <phoneticPr fontId="1"/>
  </si>
  <si>
    <t>必須
項目</t>
    <rPh sb="3" eb="5">
      <t>コウモク</t>
    </rPh>
    <phoneticPr fontId="1"/>
  </si>
  <si>
    <t>CO2原単位等　要件チェックリスト</t>
    <rPh sb="3" eb="6">
      <t>ゲンタンイ</t>
    </rPh>
    <rPh sb="6" eb="7">
      <t>トウ</t>
    </rPh>
    <rPh sb="8" eb="10">
      <t>ヨウケン</t>
    </rPh>
    <phoneticPr fontId="1"/>
  </si>
  <si>
    <t>　① 策定した原単位等および要件等への準拠について（該当するものを■で選択）</t>
    <rPh sb="3" eb="5">
      <t>サクテイ</t>
    </rPh>
    <rPh sb="14" eb="16">
      <t>ヨウケン</t>
    </rPh>
    <rPh sb="16" eb="17">
      <t>トウ</t>
    </rPh>
    <rPh sb="19" eb="21">
      <t>ジュンキョ</t>
    </rPh>
    <phoneticPr fontId="1"/>
  </si>
  <si>
    <t>１）EPD（Environmental Product Declaration）又はCFP（カーボンフットプリント）
　　※いずれもISO14025に基づく第三者検証を経るものに限る</t>
    <phoneticPr fontId="25"/>
  </si>
  <si>
    <t>・EPD</t>
    <phoneticPr fontId="1"/>
  </si>
  <si>
    <t>ISO14025に基づく第三者検証を受けている</t>
    <phoneticPr fontId="1"/>
  </si>
  <si>
    <t>認証プログラム：</t>
    <rPh sb="0" eb="2">
      <t>ニンショウ</t>
    </rPh>
    <phoneticPr fontId="1"/>
  </si>
  <si>
    <t>　←プルダウンから選択</t>
    <rPh sb="9" eb="11">
      <t>センタク</t>
    </rPh>
    <phoneticPr fontId="1"/>
  </si>
  <si>
    <t>その他の場合：</t>
    <rPh sb="2" eb="3">
      <t>タ</t>
    </rPh>
    <rPh sb="4" eb="6">
      <t>バアイ</t>
    </rPh>
    <phoneticPr fontId="1"/>
  </si>
  <si>
    <t>　←「その他」を選択した場合に記述</t>
    <rPh sb="5" eb="6">
      <t>タ</t>
    </rPh>
    <rPh sb="8" eb="10">
      <t>センタク</t>
    </rPh>
    <rPh sb="12" eb="14">
      <t>バアイ</t>
    </rPh>
    <rPh sb="15" eb="17">
      <t>キジュツ</t>
    </rPh>
    <phoneticPr fontId="1"/>
  </si>
  <si>
    <t>第三者検証者の事業者名：</t>
    <phoneticPr fontId="1"/>
  </si>
  <si>
    <t>・CFP</t>
    <phoneticPr fontId="1"/>
  </si>
  <si>
    <t>２）CFP（カーボンフットプリント ガイドライン（経産省・環境省、令和５年３⽉公開）⼜は
　　これに準ずるものとして業界団体の作成した算定ルールに基づき算定するもので、第三者の
　　検証を受けないもの）</t>
    <phoneticPr fontId="25"/>
  </si>
  <si>
    <t>推奨
項目</t>
    <phoneticPr fontId="1"/>
  </si>
  <si>
    <t>該当する製品別算定ルールに準拠して整備されていることについて、第三者レビューを受けている（個社製品データである場合は、第三者レビューを受けることが特に望ましい。）</t>
    <rPh sb="0" eb="2">
      <t>ガイトウ</t>
    </rPh>
    <rPh sb="4" eb="6">
      <t>セイヒン</t>
    </rPh>
    <rPh sb="6" eb="7">
      <t>ベツ</t>
    </rPh>
    <rPh sb="7" eb="9">
      <t>サンテイ</t>
    </rPh>
    <rPh sb="13" eb="15">
      <t>ジュンキョ</t>
    </rPh>
    <rPh sb="17" eb="19">
      <t>セイビ</t>
    </rPh>
    <rPh sb="31" eb="34">
      <t>ダイサンシャ</t>
    </rPh>
    <rPh sb="39" eb="40">
      <t>ウ</t>
    </rPh>
    <phoneticPr fontId="25"/>
  </si>
  <si>
    <t>製品データは、少なくとも5年ごとに更新することが望ましい</t>
    <phoneticPr fontId="1"/>
  </si>
  <si>
    <t>了解した</t>
    <rPh sb="0" eb="2">
      <t>リョウカイ</t>
    </rPh>
    <phoneticPr fontId="1"/>
  </si>
  <si>
    <t>３）PCR（Product Category Rule）(ISO14025に準拠し策定されるものに限る)</t>
    <phoneticPr fontId="25"/>
  </si>
  <si>
    <t>ISO14025に準拠し策定されている</t>
    <phoneticPr fontId="1"/>
  </si>
  <si>
    <t>認証機関：</t>
    <rPh sb="0" eb="2">
      <t>ニンショウ</t>
    </rPh>
    <rPh sb="2" eb="4">
      <t>キカン</t>
    </rPh>
    <phoneticPr fontId="1"/>
  </si>
  <si>
    <t>４）PCR以外のCO2原単位算定ルール（CO2原単位の算定に当たり、業界団体が策定する⼀連の
　　規則、要求事項をまとめたもの）</t>
    <phoneticPr fontId="25"/>
  </si>
  <si>
    <t>算定対象とするライフサイクルステージは製品の原材料調達から製造(出荷)まで（Cradle to Gate）としている、あるいは、製造(出荷)以降のステージも対象とする場合は、全体のCO2等排出量と併せて、原材料調達から製造(出荷)までにおけるCO2等排出量が独⽴して明⽰されている</t>
    <phoneticPr fontId="1"/>
  </si>
  <si>
    <t>（個社が整備する場合）CFPガイドラインや、様々な製品カテゴリーに共通の建材･設備汎⽤ルールに準拠した算定ルールとしている</t>
    <phoneticPr fontId="1"/>
  </si>
  <si>
    <t>（個社が整備する場合）準拠したガイドライン・ルールを記述　→</t>
    <phoneticPr fontId="1"/>
  </si>
  <si>
    <t>推奨
項目</t>
    <rPh sb="0" eb="2">
      <t>スイショウ</t>
    </rPh>
    <rPh sb="3" eb="5">
      <t>コウモク</t>
    </rPh>
    <phoneticPr fontId="1"/>
  </si>
  <si>
    <t>建築物のみで使⽤される建材･設備のPCR以外の算定ルールである場合、ISO 21930の要件（モジュール分割の細分化）に準拠している</t>
    <rPh sb="31" eb="33">
      <t>バアイ</t>
    </rPh>
    <phoneticPr fontId="1"/>
  </si>
  <si>
    <t>製品別算定ルールは、少なくとも5年ごとに更新することが望ましい</t>
    <phoneticPr fontId="1"/>
  </si>
  <si>
    <t>　② 要件適合確認</t>
    <rPh sb="3" eb="5">
      <t>ヨウケン</t>
    </rPh>
    <rPh sb="5" eb="7">
      <t>テキゴウ</t>
    </rPh>
    <rPh sb="7" eb="9">
      <t>カクニン</t>
    </rPh>
    <phoneticPr fontId="1"/>
  </si>
  <si>
    <t>　国土交通省当の調査に協力すること</t>
    <rPh sb="1" eb="6">
      <t>コクドコウツウショウ</t>
    </rPh>
    <rPh sb="6" eb="7">
      <t>トウ</t>
    </rPh>
    <rPh sb="8" eb="10">
      <t>チョウサ</t>
    </rPh>
    <rPh sb="11" eb="13">
      <t>キョウリョク</t>
    </rPh>
    <phoneticPr fontId="1"/>
  </si>
  <si>
    <t>　事業に関するヒアリング、アンケート、事例作成等に協力すること</t>
    <rPh sb="1" eb="3">
      <t>ジギョウ</t>
    </rPh>
    <rPh sb="4" eb="5">
      <t>カン</t>
    </rPh>
    <rPh sb="19" eb="21">
      <t>ジレイ</t>
    </rPh>
    <rPh sb="21" eb="23">
      <t>サクセイ</t>
    </rPh>
    <rPh sb="23" eb="24">
      <t>トウ</t>
    </rPh>
    <rPh sb="25" eb="27">
      <t>キョウリョク</t>
    </rPh>
    <phoneticPr fontId="1"/>
  </si>
  <si>
    <t>[支援対象となる原単位等]　</t>
    <phoneticPr fontId="1"/>
  </si>
  <si>
    <t>EPD（Environmental Product Declaration）　又は
CFP（カーボンフットプリント）　※いずれもISO14025に基づく第三者検証を経るものに限る</t>
    <rPh sb="39" eb="40">
      <t>マタ</t>
    </rPh>
    <phoneticPr fontId="1"/>
  </si>
  <si>
    <t>金子　恭之　殿</t>
    <rPh sb="6" eb="7">
      <t>ドノ</t>
    </rPh>
    <phoneticPr fontId="1"/>
  </si>
  <si>
    <t>〒（都道府県名から記載してください）</t>
    <rPh sb="2" eb="7">
      <t>トドウフケンメイ</t>
    </rPh>
    <rPh sb="9" eb="11">
      <t>キサイ</t>
    </rPh>
    <phoneticPr fontId="1"/>
  </si>
  <si>
    <t>〒（都道府県名から記載してください）</t>
    <phoneticPr fontId="1"/>
  </si>
  <si>
    <t>←承認通知書に記載の承認通知日および承認通知番号（変更申請を行った場合は、最終の承認通知番号）</t>
    <rPh sb="1" eb="6">
      <t>ショウニンツウチショ</t>
    </rPh>
    <rPh sb="7" eb="9">
      <t>キサイ</t>
    </rPh>
    <rPh sb="10" eb="14">
      <t>ショウニンツウチ</t>
    </rPh>
    <rPh sb="14" eb="15">
      <t>ヒ</t>
    </rPh>
    <rPh sb="18" eb="20">
      <t>ショウニン</t>
    </rPh>
    <rPh sb="20" eb="24">
      <t>ツウチバンゴウ</t>
    </rPh>
    <phoneticPr fontId="1"/>
  </si>
  <si>
    <t>　シート②-２または②-３で 「※成果報告以降対象額(税抜)」 を算出して記入してください</t>
    <phoneticPr fontId="1"/>
  </si>
  <si>
    <t>確認
項目</t>
    <rPh sb="0" eb="2">
      <t>カクニン</t>
    </rPh>
    <rPh sb="3" eb="5">
      <t>コウモク</t>
    </rPh>
    <phoneticPr fontId="1"/>
  </si>
  <si>
    <t>業界代表データである場合は、建築物LCCO2評価結果が実態に近しくなることを目指し、業界平均値とすることを原則とする。ただし当該業界において個社製品データの作成を促す必要がある等の事情がある場合、業界代表データを業界平均値より値が大きくなるように設定してもよ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</si>
</sst>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_);[Red]\(#,##0\)"/>
    <numFmt numFmtId="178" formatCode="yyyy/m/d;@"/>
    <numFmt numFmtId="179" formatCode="#,##0_ "/>
    <numFmt numFmtId="180" formatCode="0.000"/>
    <numFmt numFmtId="181" formatCode="0.00_);[Red]\(0.00\)"/>
    <numFmt numFmtId="182" formatCode="#,##0_ ;[Red]\-#,##0\ "/>
    <numFmt numFmtId="183" formatCode="&quot;【 &quot;@&quot; 】&quot;"/>
    <numFmt numFmtId="184" formatCode="&quot;【&quot;\ @\ &quot;】&quot;"/>
  </numFmts>
  <fonts count="6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
      <sz val="11"/>
      <name val="游ゴシック"/>
      <family val="3"/>
      <charset val="128"/>
      <scheme val="minor"/>
    </font>
    <font>
      <sz val="12"/>
      <color rgb="FFFF0000"/>
      <name val="游ゴシック"/>
      <family val="3"/>
      <charset val="128"/>
      <scheme val="minor"/>
    </font>
    <font>
      <b/>
      <sz val="12"/>
      <name val="游ゴシック"/>
      <family val="3"/>
      <charset val="128"/>
      <scheme val="minor"/>
    </font>
    <font>
      <sz val="12"/>
      <name val="游ゴシック"/>
      <family val="3"/>
      <charset val="128"/>
      <scheme val="minor"/>
    </font>
    <font>
      <b/>
      <sz val="14"/>
      <name val="游ゴシック"/>
      <family val="3"/>
      <charset val="128"/>
      <scheme val="minor"/>
    </font>
    <font>
      <sz val="11"/>
      <color theme="1"/>
      <name val="游ゴシック"/>
      <family val="2"/>
      <charset val="128"/>
      <scheme val="minor"/>
    </font>
    <font>
      <sz val="11"/>
      <name val="游ゴシック"/>
      <family val="2"/>
      <charset val="128"/>
      <scheme val="minor"/>
    </font>
    <font>
      <sz val="11"/>
      <color rgb="FF7030A0"/>
      <name val="游ゴシック"/>
      <family val="3"/>
      <charset val="128"/>
      <scheme val="minor"/>
    </font>
    <font>
      <vertAlign val="subscript"/>
      <sz val="11"/>
      <name val="游ゴシック"/>
      <family val="3"/>
      <charset val="128"/>
      <scheme val="minor"/>
    </font>
    <font>
      <sz val="11"/>
      <name val="ＭＳ Ｐゴシック"/>
      <family val="3"/>
      <charset val="128"/>
    </font>
    <font>
      <sz val="11"/>
      <color rgb="FF006100"/>
      <name val="游ゴシック"/>
      <family val="2"/>
      <charset val="128"/>
      <scheme val="minor"/>
    </font>
    <font>
      <sz val="10"/>
      <name val="游ゴシック"/>
      <family val="3"/>
      <charset val="128"/>
      <scheme val="minor"/>
    </font>
    <font>
      <b/>
      <sz val="16"/>
      <name val="游ゴシック"/>
      <family val="3"/>
      <charset val="128"/>
      <scheme val="minor"/>
    </font>
    <font>
      <b/>
      <vertAlign val="subscript"/>
      <sz val="16"/>
      <name val="游ゴシック"/>
      <family val="3"/>
      <charset val="128"/>
      <scheme val="minor"/>
    </font>
    <font>
      <b/>
      <sz val="11"/>
      <name val="游ゴシック"/>
      <family val="3"/>
      <charset val="128"/>
      <scheme val="minor"/>
    </font>
    <font>
      <sz val="14"/>
      <name val="游ゴシック"/>
      <family val="3"/>
      <charset val="128"/>
      <scheme val="minor"/>
    </font>
    <font>
      <b/>
      <sz val="10"/>
      <name val="游ゴシック"/>
      <family val="3"/>
      <charset val="128"/>
      <scheme val="minor"/>
    </font>
    <font>
      <b/>
      <sz val="10"/>
      <color indexed="8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sz val="9"/>
      <name val="游ゴシック"/>
      <family val="3"/>
      <charset val="128"/>
      <scheme val="minor"/>
    </font>
    <font>
      <sz val="6"/>
      <name val="ＭＳ Ｐゴシック"/>
      <family val="3"/>
      <charset val="128"/>
    </font>
    <font>
      <sz val="8"/>
      <color theme="1"/>
      <name val="游ゴシック"/>
      <family val="3"/>
      <charset val="128"/>
      <scheme val="minor"/>
    </font>
    <font>
      <sz val="9"/>
      <color theme="1"/>
      <name val="游ゴシック"/>
      <family val="3"/>
      <charset val="128"/>
      <scheme val="minor"/>
    </font>
    <font>
      <sz val="8"/>
      <color rgb="FFFF0000"/>
      <name val="游ゴシック"/>
      <family val="3"/>
      <charset val="128"/>
      <scheme val="minor"/>
    </font>
    <font>
      <sz val="10"/>
      <color theme="1"/>
      <name val="游ゴシック"/>
      <family val="3"/>
      <charset val="128"/>
      <scheme val="minor"/>
    </font>
    <font>
      <b/>
      <sz val="9"/>
      <color indexed="81"/>
      <name val="MS P ゴシック"/>
      <family val="3"/>
      <charset val="128"/>
    </font>
    <font>
      <b/>
      <sz val="9"/>
      <color indexed="81"/>
      <name val="游ゴシック"/>
      <family val="3"/>
      <charset val="128"/>
      <scheme val="minor"/>
    </font>
    <font>
      <b/>
      <sz val="10"/>
      <color theme="1"/>
      <name val="游ゴシック"/>
      <family val="3"/>
      <charset val="128"/>
      <scheme val="minor"/>
    </font>
    <font>
      <sz val="10"/>
      <color theme="1"/>
      <name val="游ゴシック"/>
      <family val="2"/>
      <charset val="128"/>
      <scheme val="minor"/>
    </font>
    <font>
      <sz val="10"/>
      <name val="ＭＳ 明朝"/>
      <family val="1"/>
      <charset val="128"/>
    </font>
    <font>
      <vertAlign val="subscript"/>
      <sz val="10"/>
      <name val="游ゴシック"/>
      <family val="3"/>
      <charset val="128"/>
      <scheme val="minor"/>
    </font>
    <font>
      <sz val="10"/>
      <name val="游ゴシック"/>
      <family val="3"/>
      <charset val="128"/>
    </font>
    <font>
      <vertAlign val="subscript"/>
      <sz val="10"/>
      <name val="游ゴシック"/>
      <family val="3"/>
      <charset val="128"/>
    </font>
    <font>
      <b/>
      <sz val="12"/>
      <color rgb="FFC00000"/>
      <name val="游ゴシック"/>
      <family val="3"/>
      <charset val="128"/>
      <scheme val="minor"/>
    </font>
    <font>
      <sz val="8"/>
      <color indexed="81"/>
      <name val="游ゴシック"/>
      <family val="3"/>
      <charset val="128"/>
      <scheme val="minor"/>
    </font>
    <font>
      <b/>
      <sz val="14"/>
      <color rgb="FFC00000"/>
      <name val="游ゴシック"/>
      <family val="3"/>
      <charset val="128"/>
      <scheme val="minor"/>
    </font>
    <font>
      <sz val="16"/>
      <name val="游ゴシック"/>
      <family val="3"/>
      <charset val="128"/>
      <scheme val="minor"/>
    </font>
    <font>
      <sz val="16"/>
      <name val="游ゴシック"/>
      <family val="3"/>
      <charset val="128"/>
    </font>
    <font>
      <vertAlign val="subscript"/>
      <sz val="16"/>
      <name val="游ゴシック"/>
      <family val="3"/>
      <charset val="128"/>
      <scheme val="minor"/>
    </font>
    <font>
      <b/>
      <sz val="18"/>
      <name val="游ゴシック"/>
      <family val="3"/>
      <charset val="128"/>
      <scheme val="minor"/>
    </font>
    <font>
      <b/>
      <sz val="20"/>
      <name val="游ゴシック"/>
      <family val="3"/>
      <charset val="128"/>
      <scheme val="minor"/>
    </font>
    <font>
      <sz val="12"/>
      <color theme="1"/>
      <name val="游ゴシック"/>
      <family val="3"/>
      <charset val="128"/>
      <scheme val="minor"/>
    </font>
    <font>
      <sz val="10"/>
      <color rgb="FFFF0000"/>
      <name val="游ゴシック"/>
      <family val="3"/>
      <charset val="128"/>
      <scheme val="minor"/>
    </font>
    <font>
      <sz val="10"/>
      <color theme="1"/>
      <name val="ＭＳ Ｐゴシック"/>
      <family val="3"/>
      <charset val="128"/>
    </font>
    <font>
      <b/>
      <sz val="11"/>
      <color rgb="FFC00000"/>
      <name val="游ゴシック"/>
      <family val="3"/>
      <charset val="128"/>
      <scheme val="minor"/>
    </font>
    <font>
      <b/>
      <sz val="11"/>
      <color theme="1"/>
      <name val="游ゴシック"/>
      <family val="3"/>
      <charset val="128"/>
      <scheme val="minor"/>
    </font>
    <font>
      <sz val="12"/>
      <name val="ＭＳ ゴシック"/>
      <family val="3"/>
      <charset val="128"/>
    </font>
    <font>
      <sz val="12"/>
      <name val="ＭＳ Ｐゴシック"/>
      <family val="3"/>
      <charset val="128"/>
    </font>
    <font>
      <sz val="12"/>
      <color rgb="FF000000"/>
      <name val="游ゴシック"/>
      <family val="3"/>
      <charset val="128"/>
      <scheme val="minor"/>
    </font>
    <font>
      <sz val="10"/>
      <color rgb="FF000000"/>
      <name val="游ゴシック"/>
      <family val="3"/>
      <charset val="128"/>
      <scheme val="minor"/>
    </font>
    <font>
      <b/>
      <sz val="16"/>
      <color rgb="FFC00000"/>
      <name val="游ゴシック"/>
      <family val="3"/>
      <charset val="128"/>
      <scheme val="minor"/>
    </font>
    <font>
      <b/>
      <sz val="18"/>
      <color rgb="FFC00000"/>
      <name val="游ゴシック"/>
      <family val="3"/>
      <charset val="128"/>
      <scheme val="minor"/>
    </font>
    <font>
      <sz val="14"/>
      <name val="游ゴシック"/>
      <family val="2"/>
      <charset val="128"/>
      <scheme val="minor"/>
    </font>
    <font>
      <sz val="11"/>
      <color theme="8"/>
      <name val="游ゴシック"/>
      <family val="3"/>
      <charset val="128"/>
      <scheme val="minor"/>
    </font>
    <font>
      <strike/>
      <sz val="9"/>
      <name val="游ゴシック"/>
      <family val="3"/>
      <charset val="128"/>
      <scheme val="minor"/>
    </font>
    <font>
      <b/>
      <sz val="12"/>
      <color theme="1"/>
      <name val="游ゴシック"/>
      <family val="3"/>
      <charset val="128"/>
      <scheme val="minor"/>
    </font>
  </fonts>
  <fills count="10">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D9E1F2"/>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FF"/>
        <bgColor indexed="64"/>
      </patternFill>
    </fill>
  </fills>
  <borders count="119">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auto="1"/>
      </left>
      <right/>
      <top style="thin">
        <color auto="1"/>
      </top>
      <bottom/>
      <diagonal/>
    </border>
    <border>
      <left/>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right style="thin">
        <color auto="1"/>
      </right>
      <top style="thin">
        <color auto="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auto="1"/>
      </left>
      <right/>
      <top/>
      <bottom style="medium">
        <color auto="1"/>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alignment vertical="center"/>
    </xf>
    <xf numFmtId="38" fontId="9" fillId="0" borderId="0" applyFont="0" applyFill="0" applyBorder="0" applyAlignment="0" applyProtection="0">
      <alignment vertical="center"/>
    </xf>
    <xf numFmtId="0" fontId="13" fillId="0" borderId="0"/>
    <xf numFmtId="9" fontId="9" fillId="0" borderId="0" applyFont="0" applyFill="0" applyBorder="0" applyAlignment="0" applyProtection="0">
      <alignment vertical="center"/>
    </xf>
    <xf numFmtId="0" fontId="13" fillId="0" borderId="0"/>
    <xf numFmtId="0" fontId="13" fillId="0" borderId="0"/>
    <xf numFmtId="0" fontId="48" fillId="0" borderId="0">
      <alignment vertical="center"/>
    </xf>
    <xf numFmtId="0" fontId="13" fillId="0" borderId="0" applyBorder="0">
      <alignment vertical="center"/>
    </xf>
    <xf numFmtId="0" fontId="3" fillId="0" borderId="0">
      <alignment vertical="center"/>
    </xf>
  </cellStyleXfs>
  <cellXfs count="782">
    <xf numFmtId="0" fontId="0" fillId="0" borderId="0" xfId="0">
      <alignment vertical="center"/>
    </xf>
    <xf numFmtId="0" fontId="0" fillId="0" borderId="6" xfId="0" applyBorder="1">
      <alignment vertical="center"/>
    </xf>
    <xf numFmtId="0" fontId="0" fillId="0" borderId="1" xfId="0" applyBorder="1">
      <alignment vertical="center"/>
    </xf>
    <xf numFmtId="0" fontId="0" fillId="0" borderId="4" xfId="0" applyBorder="1">
      <alignment vertical="center"/>
    </xf>
    <xf numFmtId="0" fontId="0" fillId="0" borderId="0" xfId="0"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left" vertical="center"/>
    </xf>
    <xf numFmtId="0" fontId="8" fillId="0" borderId="0" xfId="0" applyFont="1">
      <alignment vertical="center"/>
    </xf>
    <xf numFmtId="0" fontId="4" fillId="0" borderId="0" xfId="0" applyFont="1">
      <alignment vertical="center"/>
    </xf>
    <xf numFmtId="0" fontId="0" fillId="5" borderId="0" xfId="0" applyFill="1">
      <alignment vertical="center"/>
    </xf>
    <xf numFmtId="0" fontId="10" fillId="0" borderId="0" xfId="0" applyFont="1">
      <alignment vertical="center"/>
    </xf>
    <xf numFmtId="0" fontId="4" fillId="0" borderId="0" xfId="0" applyFont="1" applyAlignment="1">
      <alignment horizontal="center" vertical="center"/>
    </xf>
    <xf numFmtId="0" fontId="4" fillId="5" borderId="0" xfId="0" applyFont="1" applyFill="1" applyAlignment="1">
      <alignment horizontal="center" vertical="center" shrinkToFit="1"/>
    </xf>
    <xf numFmtId="0" fontId="4" fillId="5" borderId="0" xfId="0" applyFont="1" applyFill="1" applyAlignment="1">
      <alignment horizontal="left" vertical="center" shrinkToFit="1"/>
    </xf>
    <xf numFmtId="0" fontId="11" fillId="0" borderId="0" xfId="0" applyFont="1" applyAlignment="1">
      <alignment horizontal="left" vertical="center" wrapText="1"/>
    </xf>
    <xf numFmtId="0" fontId="4" fillId="0" borderId="0" xfId="0" applyFont="1" applyAlignment="1">
      <alignment vertical="center" shrinkToFit="1"/>
    </xf>
    <xf numFmtId="0" fontId="10" fillId="5" borderId="0" xfId="0" applyFont="1" applyFill="1">
      <alignment vertical="center"/>
    </xf>
    <xf numFmtId="0" fontId="15" fillId="0" borderId="0" xfId="0" applyFont="1">
      <alignment vertical="center"/>
    </xf>
    <xf numFmtId="0" fontId="16" fillId="0" borderId="0" xfId="0" applyFont="1">
      <alignment vertical="center"/>
    </xf>
    <xf numFmtId="0" fontId="19" fillId="0" borderId="0" xfId="0" applyFont="1">
      <alignment vertical="center"/>
    </xf>
    <xf numFmtId="0" fontId="8" fillId="0" borderId="0" xfId="0" applyFont="1" applyAlignment="1">
      <alignment horizontal="right" vertical="center"/>
    </xf>
    <xf numFmtId="0" fontId="4" fillId="8" borderId="14" xfId="0" applyFont="1" applyFill="1" applyBorder="1" applyAlignment="1" applyProtection="1">
      <alignment horizontal="center" vertical="center" shrinkToFit="1"/>
      <protection locked="0"/>
    </xf>
    <xf numFmtId="14" fontId="4" fillId="8" borderId="14" xfId="0" applyNumberFormat="1" applyFont="1" applyFill="1" applyBorder="1" applyAlignment="1" applyProtection="1">
      <alignment horizontal="center" vertical="center" shrinkToFit="1"/>
      <protection locked="0"/>
    </xf>
    <xf numFmtId="14" fontId="4" fillId="0" borderId="0" xfId="0" applyNumberFormat="1" applyFont="1" applyAlignment="1">
      <alignment horizontal="center" vertical="center" shrinkToFit="1"/>
    </xf>
    <xf numFmtId="0" fontId="6" fillId="0" borderId="0" xfId="0" applyFont="1">
      <alignment vertical="center"/>
    </xf>
    <xf numFmtId="38" fontId="4" fillId="0" borderId="0" xfId="1" applyFont="1" applyFill="1" applyAlignment="1">
      <alignment horizontal="right" vertical="center"/>
    </xf>
    <xf numFmtId="0" fontId="4" fillId="0" borderId="14" xfId="0" applyFont="1" applyBorder="1">
      <alignment vertical="center"/>
    </xf>
    <xf numFmtId="0" fontId="4" fillId="0" borderId="14" xfId="0" applyFont="1" applyBorder="1" applyAlignment="1">
      <alignment horizontal="center" vertical="center" wrapText="1"/>
    </xf>
    <xf numFmtId="0" fontId="4" fillId="0" borderId="30" xfId="0" applyFont="1" applyBorder="1" applyAlignment="1">
      <alignment horizontal="center" vertical="center" wrapText="1"/>
    </xf>
    <xf numFmtId="0" fontId="15" fillId="0" borderId="30" xfId="0" applyFont="1" applyBorder="1" applyAlignment="1">
      <alignment horizontal="center" vertical="center" wrapText="1"/>
    </xf>
    <xf numFmtId="38" fontId="4" fillId="8" borderId="14" xfId="1" applyFont="1" applyFill="1" applyBorder="1" applyAlignment="1" applyProtection="1">
      <alignment horizontal="right" vertical="center" shrinkToFit="1"/>
      <protection locked="0"/>
    </xf>
    <xf numFmtId="176" fontId="4" fillId="8" borderId="14" xfId="3" applyNumberFormat="1" applyFont="1" applyFill="1" applyBorder="1" applyAlignment="1" applyProtection="1">
      <alignment horizontal="center" vertical="center" shrinkToFit="1"/>
      <protection locked="0"/>
    </xf>
    <xf numFmtId="0" fontId="4" fillId="0" borderId="9" xfId="0" applyFont="1" applyBorder="1" applyAlignment="1">
      <alignment vertical="center" shrinkToFit="1"/>
    </xf>
    <xf numFmtId="14" fontId="4" fillId="0" borderId="0" xfId="0" applyNumberFormat="1" applyFont="1" applyAlignment="1" applyProtection="1">
      <alignment horizontal="center" vertical="center" shrinkToFit="1"/>
      <protection locked="0"/>
    </xf>
    <xf numFmtId="0" fontId="4" fillId="0" borderId="0" xfId="0" applyFont="1" applyAlignment="1">
      <alignment horizontal="center" vertical="center" shrinkToFit="1"/>
    </xf>
    <xf numFmtId="14" fontId="4" fillId="0" borderId="0" xfId="0" applyNumberFormat="1" applyFont="1" applyAlignment="1">
      <alignment horizontal="center" vertical="center"/>
    </xf>
    <xf numFmtId="179" fontId="4" fillId="0" borderId="0" xfId="0" applyNumberFormat="1" applyFont="1" applyAlignment="1" applyProtection="1">
      <alignment vertical="center" shrinkToFit="1"/>
      <protection hidden="1"/>
    </xf>
    <xf numFmtId="0" fontId="4" fillId="0" borderId="0" xfId="0" applyFont="1" applyAlignment="1" applyProtection="1">
      <alignment horizontal="center" vertical="center" shrinkToFit="1"/>
      <protection locked="0"/>
    </xf>
    <xf numFmtId="178" fontId="4" fillId="0" borderId="0" xfId="0" applyNumberFormat="1" applyFont="1" applyAlignment="1" applyProtection="1">
      <alignment horizontal="center" vertical="center" shrinkToFit="1"/>
      <protection locked="0"/>
    </xf>
    <xf numFmtId="179" fontId="4" fillId="0" borderId="0" xfId="0" applyNumberFormat="1" applyFont="1" applyAlignment="1" applyProtection="1">
      <alignment vertical="center" shrinkToFit="1"/>
      <protection locked="0"/>
    </xf>
    <xf numFmtId="176" fontId="4" fillId="0" borderId="0" xfId="0" applyNumberFormat="1" applyFont="1" applyAlignment="1" applyProtection="1">
      <alignment horizontal="center" vertical="center" shrinkToFit="1"/>
      <protection locked="0"/>
    </xf>
    <xf numFmtId="0" fontId="7" fillId="0" borderId="14" xfId="0" applyFont="1" applyBorder="1" applyAlignment="1">
      <alignment horizontal="center" vertical="center" shrinkToFit="1"/>
    </xf>
    <xf numFmtId="176" fontId="4" fillId="0" borderId="0" xfId="0" applyNumberFormat="1" applyFont="1">
      <alignment vertical="center"/>
    </xf>
    <xf numFmtId="0" fontId="3" fillId="0" borderId="0" xfId="0" applyFont="1">
      <alignment vertical="center"/>
    </xf>
    <xf numFmtId="0" fontId="5" fillId="0" borderId="0" xfId="0" applyFont="1">
      <alignment vertical="center"/>
    </xf>
    <xf numFmtId="0" fontId="22" fillId="0" borderId="0" xfId="0" applyFont="1">
      <alignment vertical="center"/>
    </xf>
    <xf numFmtId="0" fontId="23" fillId="0" borderId="0" xfId="0" applyFont="1">
      <alignment vertical="center"/>
    </xf>
    <xf numFmtId="0" fontId="27" fillId="0" borderId="14" xfId="0" applyFont="1" applyBorder="1" applyAlignment="1">
      <alignment horizontal="center" vertical="center" wrapText="1"/>
    </xf>
    <xf numFmtId="0" fontId="26" fillId="0" borderId="9" xfId="0" applyFont="1" applyBorder="1" applyAlignment="1">
      <alignment horizontal="center" vertical="center" wrapText="1"/>
    </xf>
    <xf numFmtId="0" fontId="28" fillId="0" borderId="9" xfId="0" applyFont="1" applyBorder="1" applyAlignment="1">
      <alignment horizontal="center" vertical="center" wrapText="1"/>
    </xf>
    <xf numFmtId="0" fontId="3" fillId="0" borderId="14" xfId="0" applyFont="1" applyBorder="1">
      <alignment vertical="center"/>
    </xf>
    <xf numFmtId="0" fontId="3" fillId="2" borderId="14" xfId="0" applyFont="1" applyFill="1" applyBorder="1" applyAlignment="1">
      <alignment horizontal="center" vertical="center" shrinkToFit="1"/>
    </xf>
    <xf numFmtId="14" fontId="29" fillId="2" borderId="14" xfId="0" applyNumberFormat="1" applyFont="1" applyFill="1" applyBorder="1" applyAlignment="1">
      <alignment horizontal="center" vertical="center" shrinkToFit="1"/>
    </xf>
    <xf numFmtId="14" fontId="3" fillId="2" borderId="14" xfId="0" applyNumberFormat="1" applyFont="1" applyFill="1" applyBorder="1" applyAlignment="1">
      <alignment horizontal="center" vertical="center" shrinkToFit="1"/>
    </xf>
    <xf numFmtId="182" fontId="4" fillId="2" borderId="14" xfId="1" applyNumberFormat="1" applyFont="1" applyFill="1" applyBorder="1" applyAlignment="1" applyProtection="1">
      <alignment horizontal="right" vertical="center" shrinkToFit="1"/>
      <protection hidden="1"/>
    </xf>
    <xf numFmtId="0" fontId="3" fillId="0" borderId="33"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9" xfId="0" applyFont="1" applyBorder="1" applyAlignment="1">
      <alignment horizontal="center" vertical="center"/>
    </xf>
    <xf numFmtId="0" fontId="4" fillId="0" borderId="9" xfId="0" applyFont="1" applyBorder="1" applyAlignment="1">
      <alignment horizontal="center" vertical="center"/>
    </xf>
    <xf numFmtId="0" fontId="4" fillId="5" borderId="0" xfId="0" applyFont="1" applyFill="1">
      <alignment vertical="center"/>
    </xf>
    <xf numFmtId="0" fontId="4" fillId="5" borderId="0" xfId="0" applyFont="1" applyFill="1" applyAlignment="1" applyProtection="1">
      <alignment horizontal="center" vertical="center" shrinkToFit="1"/>
      <protection locked="0"/>
    </xf>
    <xf numFmtId="178" fontId="4" fillId="5" borderId="0" xfId="0" applyNumberFormat="1" applyFont="1" applyFill="1" applyAlignment="1" applyProtection="1">
      <alignment horizontal="center" vertical="center" shrinkToFit="1"/>
      <protection locked="0"/>
    </xf>
    <xf numFmtId="0" fontId="7" fillId="0" borderId="0" xfId="0" applyFont="1">
      <alignment vertical="center"/>
    </xf>
    <xf numFmtId="0" fontId="10" fillId="0" borderId="0" xfId="0" applyFont="1" applyAlignment="1">
      <alignment horizontal="right" vertical="center"/>
    </xf>
    <xf numFmtId="0" fontId="0" fillId="0" borderId="0" xfId="0" applyAlignment="1">
      <alignment horizontal="right" vertical="center"/>
    </xf>
    <xf numFmtId="0" fontId="0" fillId="0" borderId="10" xfId="0" applyBorder="1">
      <alignment vertical="center"/>
    </xf>
    <xf numFmtId="0" fontId="11" fillId="0" borderId="4" xfId="0" applyFont="1" applyBorder="1" applyAlignment="1">
      <alignment horizontal="left" vertical="center" wrapText="1"/>
    </xf>
    <xf numFmtId="0" fontId="4" fillId="0" borderId="1" xfId="0" applyFont="1" applyBorder="1">
      <alignment vertical="center"/>
    </xf>
    <xf numFmtId="0" fontId="4" fillId="0" borderId="0" xfId="0" applyFont="1" applyAlignment="1">
      <alignment vertical="center" wrapText="1"/>
    </xf>
    <xf numFmtId="0" fontId="15" fillId="0" borderId="0" xfId="0" applyFont="1" applyAlignment="1">
      <alignment horizontal="left" vertical="center" wrapText="1" shrinkToFit="1"/>
    </xf>
    <xf numFmtId="0" fontId="15" fillId="0" borderId="0" xfId="0" applyFont="1" applyAlignment="1">
      <alignment horizontal="left" vertical="center" wrapText="1"/>
    </xf>
    <xf numFmtId="0" fontId="15" fillId="0" borderId="0" xfId="0" applyFont="1" applyAlignment="1">
      <alignment horizontal="center" vertical="center" shrinkToFit="1"/>
    </xf>
    <xf numFmtId="0" fontId="24" fillId="0" borderId="0" xfId="0" applyFont="1" applyAlignment="1">
      <alignment horizontal="left" vertical="center" wrapText="1" shrinkToFit="1"/>
    </xf>
    <xf numFmtId="0" fontId="24" fillId="0" borderId="0" xfId="0" applyFont="1" applyAlignment="1">
      <alignment horizontal="left" vertical="center" wrapText="1"/>
    </xf>
    <xf numFmtId="0" fontId="24" fillId="0" borderId="0" xfId="0" applyFont="1" applyAlignment="1">
      <alignment horizontal="center" vertical="center" wrapText="1" shrinkToFit="1"/>
    </xf>
    <xf numFmtId="0" fontId="34" fillId="9" borderId="26" xfId="5" applyFont="1" applyFill="1" applyBorder="1" applyAlignment="1">
      <alignment horizontal="center" vertical="center"/>
    </xf>
    <xf numFmtId="0" fontId="15" fillId="0" borderId="1" xfId="0" applyFont="1" applyBorder="1">
      <alignment vertical="center"/>
    </xf>
    <xf numFmtId="0" fontId="15" fillId="0" borderId="1" xfId="0" applyFont="1" applyBorder="1" applyAlignment="1">
      <alignment horizontal="left" vertical="center" wrapText="1" shrinkToFi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shrinkToFit="1"/>
    </xf>
    <xf numFmtId="0" fontId="15" fillId="0" borderId="2" xfId="0" applyFont="1" applyBorder="1" applyAlignment="1">
      <alignment horizontal="left" vertical="center" wrapText="1"/>
    </xf>
    <xf numFmtId="0" fontId="34" fillId="9" borderId="6" xfId="5" applyFont="1" applyFill="1" applyBorder="1" applyAlignment="1">
      <alignment horizontal="center" vertical="center"/>
    </xf>
    <xf numFmtId="0" fontId="15" fillId="0" borderId="0" xfId="0" applyFont="1" applyAlignment="1">
      <alignment horizontal="left" vertical="center"/>
    </xf>
    <xf numFmtId="0" fontId="33" fillId="0" borderId="0" xfId="0" applyFont="1">
      <alignment vertical="center"/>
    </xf>
    <xf numFmtId="0" fontId="34" fillId="9" borderId="0" xfId="5" applyFont="1" applyFill="1" applyAlignment="1">
      <alignment horizontal="center" vertical="center"/>
    </xf>
    <xf numFmtId="0" fontId="15" fillId="0" borderId="3" xfId="0" applyFont="1" applyBorder="1" applyAlignment="1">
      <alignment horizontal="left" vertical="center" wrapText="1" shrinkToFit="1"/>
    </xf>
    <xf numFmtId="0" fontId="15" fillId="0" borderId="4" xfId="0" applyFont="1" applyBorder="1" applyAlignment="1">
      <alignment horizontal="left" vertical="center"/>
    </xf>
    <xf numFmtId="0" fontId="15" fillId="0" borderId="4" xfId="0" applyFont="1" applyBorder="1" applyAlignment="1">
      <alignment horizontal="left" vertical="center" wrapText="1" shrinkToFit="1"/>
    </xf>
    <xf numFmtId="0" fontId="15" fillId="0" borderId="4" xfId="0" applyFont="1" applyBorder="1" applyAlignment="1">
      <alignment horizontal="left" vertical="center" wrapText="1"/>
    </xf>
    <xf numFmtId="0" fontId="15" fillId="0" borderId="4" xfId="0" applyFont="1" applyBorder="1" applyAlignment="1">
      <alignment horizontal="center" vertical="center" wrapText="1" shrinkToFit="1"/>
    </xf>
    <xf numFmtId="0" fontId="15" fillId="0" borderId="5" xfId="0" applyFont="1" applyBorder="1" applyAlignment="1">
      <alignment horizontal="left" vertical="center" wrapText="1"/>
    </xf>
    <xf numFmtId="0" fontId="15" fillId="0" borderId="0" xfId="0" applyFont="1" applyAlignment="1">
      <alignment horizontal="center" vertical="center" wrapText="1" shrinkToFit="1"/>
    </xf>
    <xf numFmtId="0" fontId="38" fillId="0" borderId="0" xfId="0" applyFont="1">
      <alignment vertical="center"/>
    </xf>
    <xf numFmtId="0" fontId="18" fillId="0" borderId="0" xfId="0" applyFont="1" applyAlignment="1">
      <alignment horizontal="left" vertical="center"/>
    </xf>
    <xf numFmtId="0" fontId="7" fillId="0" borderId="0" xfId="0" applyFont="1" applyAlignment="1">
      <alignment horizontal="right" vertical="center"/>
    </xf>
    <xf numFmtId="0" fontId="40" fillId="0" borderId="0" xfId="0" applyFont="1">
      <alignment vertical="center"/>
    </xf>
    <xf numFmtId="0" fontId="41" fillId="0" borderId="0" xfId="0" applyFont="1">
      <alignment vertical="center"/>
    </xf>
    <xf numFmtId="0" fontId="7" fillId="0" borderId="0" xfId="0" applyFont="1" applyAlignment="1">
      <alignment horizontal="right" vertical="top"/>
    </xf>
    <xf numFmtId="14" fontId="7" fillId="5" borderId="14" xfId="0" applyNumberFormat="1" applyFont="1" applyFill="1" applyBorder="1" applyAlignment="1">
      <alignment horizontal="center" vertical="center" shrinkToFit="1"/>
    </xf>
    <xf numFmtId="0" fontId="7" fillId="5" borderId="14" xfId="0" applyFont="1" applyFill="1" applyBorder="1" applyAlignment="1">
      <alignment horizontal="center" vertical="center" shrinkToFit="1"/>
    </xf>
    <xf numFmtId="49" fontId="7" fillId="0" borderId="50" xfId="0" applyNumberFormat="1" applyFont="1" applyBorder="1" applyAlignment="1" applyProtection="1">
      <alignment horizontal="center" vertical="center" shrinkToFit="1"/>
      <protection locked="0"/>
    </xf>
    <xf numFmtId="14" fontId="7" fillId="8" borderId="14" xfId="0" applyNumberFormat="1" applyFont="1" applyFill="1" applyBorder="1" applyAlignment="1" applyProtection="1">
      <alignment horizontal="center" vertical="center" shrinkToFit="1"/>
      <protection locked="0"/>
    </xf>
    <xf numFmtId="0" fontId="7" fillId="0" borderId="14" xfId="0" applyFont="1" applyBorder="1" applyAlignment="1">
      <alignment horizontal="center" vertical="center" wrapText="1"/>
    </xf>
    <xf numFmtId="38" fontId="4" fillId="0" borderId="14" xfId="1" applyFont="1" applyBorder="1" applyAlignment="1">
      <alignment horizontal="center" vertical="center"/>
    </xf>
    <xf numFmtId="0" fontId="7" fillId="0" borderId="30" xfId="0" applyFont="1" applyBorder="1" applyAlignment="1">
      <alignment horizontal="center" vertical="center" wrapText="1"/>
    </xf>
    <xf numFmtId="0" fontId="19" fillId="8" borderId="14" xfId="0" applyFont="1" applyFill="1" applyBorder="1" applyAlignment="1" applyProtection="1">
      <alignment horizontal="center" vertical="center" shrinkToFit="1"/>
      <protection locked="0"/>
    </xf>
    <xf numFmtId="14" fontId="19" fillId="8" borderId="14" xfId="0" applyNumberFormat="1" applyFont="1" applyFill="1" applyBorder="1" applyAlignment="1" applyProtection="1">
      <alignment horizontal="center" vertical="center" shrinkToFit="1"/>
      <protection locked="0"/>
    </xf>
    <xf numFmtId="38" fontId="19" fillId="8" borderId="14" xfId="1" applyFont="1" applyFill="1" applyBorder="1" applyAlignment="1" applyProtection="1">
      <alignment horizontal="right" vertical="center" shrinkToFit="1"/>
      <protection locked="0"/>
    </xf>
    <xf numFmtId="176" fontId="19" fillId="8" borderId="14" xfId="3" applyNumberFormat="1" applyFont="1" applyFill="1" applyBorder="1" applyAlignment="1" applyProtection="1">
      <alignment horizontal="center" vertical="center" shrinkToFit="1"/>
      <protection locked="0"/>
    </xf>
    <xf numFmtId="177" fontId="41" fillId="2" borderId="14" xfId="1" applyNumberFormat="1" applyFont="1" applyFill="1" applyBorder="1" applyAlignment="1" applyProtection="1">
      <alignment vertical="center" shrinkToFit="1"/>
      <protection hidden="1"/>
    </xf>
    <xf numFmtId="177" fontId="41" fillId="2" borderId="14" xfId="0" applyNumberFormat="1" applyFont="1" applyFill="1" applyBorder="1" applyAlignment="1" applyProtection="1">
      <alignment vertical="center" shrinkToFit="1"/>
      <protection hidden="1"/>
    </xf>
    <xf numFmtId="0" fontId="19" fillId="8" borderId="33" xfId="0" applyFont="1" applyFill="1" applyBorder="1" applyAlignment="1" applyProtection="1">
      <alignment horizontal="center" vertical="center" shrinkToFit="1"/>
      <protection locked="0"/>
    </xf>
    <xf numFmtId="178" fontId="19" fillId="8" borderId="14" xfId="0" applyNumberFormat="1" applyFont="1" applyFill="1" applyBorder="1" applyAlignment="1" applyProtection="1">
      <alignment horizontal="center" vertical="center" shrinkToFit="1"/>
      <protection locked="0"/>
    </xf>
    <xf numFmtId="179" fontId="19" fillId="8" borderId="14" xfId="0" applyNumberFormat="1" applyFont="1" applyFill="1" applyBorder="1" applyAlignment="1" applyProtection="1">
      <alignment vertical="center" shrinkToFit="1"/>
      <protection locked="0"/>
    </xf>
    <xf numFmtId="176" fontId="19" fillId="8" borderId="14" xfId="0" applyNumberFormat="1" applyFont="1" applyFill="1" applyBorder="1" applyAlignment="1" applyProtection="1">
      <alignment horizontal="center" vertical="center" shrinkToFit="1"/>
      <protection locked="0"/>
    </xf>
    <xf numFmtId="179" fontId="41" fillId="2" borderId="14" xfId="0" applyNumberFormat="1" applyFont="1" applyFill="1" applyBorder="1" applyAlignment="1" applyProtection="1">
      <alignment vertical="center" shrinkToFit="1"/>
      <protection hidden="1"/>
    </xf>
    <xf numFmtId="0" fontId="7" fillId="0" borderId="0" xfId="0" applyFont="1" applyAlignment="1">
      <alignment horizontal="center" vertical="center" shrinkToFit="1"/>
    </xf>
    <xf numFmtId="179" fontId="41" fillId="2" borderId="0" xfId="0" applyNumberFormat="1" applyFont="1" applyFill="1" applyAlignment="1" applyProtection="1">
      <alignment vertical="center" shrinkToFit="1"/>
      <protection hidden="1"/>
    </xf>
    <xf numFmtId="0" fontId="7" fillId="0" borderId="13" xfId="0" applyFont="1" applyBorder="1" applyAlignment="1">
      <alignment horizontal="center" vertical="center" wrapText="1"/>
    </xf>
    <xf numFmtId="0" fontId="7" fillId="0" borderId="38" xfId="0" applyFont="1" applyBorder="1" applyAlignment="1">
      <alignment horizontal="center" vertical="center" wrapText="1"/>
    </xf>
    <xf numFmtId="0" fontId="19" fillId="0" borderId="14" xfId="0" applyFont="1" applyBorder="1" applyAlignment="1">
      <alignment horizontal="center" vertical="center" shrinkToFit="1"/>
    </xf>
    <xf numFmtId="49" fontId="42" fillId="0" borderId="53" xfId="0" applyNumberFormat="1" applyFont="1" applyBorder="1" applyAlignment="1">
      <alignment horizontal="center" vertical="center"/>
    </xf>
    <xf numFmtId="0" fontId="41" fillId="5" borderId="54" xfId="0" applyFont="1" applyFill="1" applyBorder="1">
      <alignment vertical="center"/>
    </xf>
    <xf numFmtId="0" fontId="19" fillId="5" borderId="54" xfId="0" applyFont="1" applyFill="1" applyBorder="1" applyAlignment="1">
      <alignment vertical="center" shrinkToFit="1"/>
    </xf>
    <xf numFmtId="0" fontId="19" fillId="5" borderId="55" xfId="0" applyFont="1" applyFill="1" applyBorder="1" applyAlignment="1">
      <alignment vertical="center" shrinkToFit="1"/>
    </xf>
    <xf numFmtId="38" fontId="41" fillId="5" borderId="56" xfId="1" applyFont="1" applyFill="1" applyBorder="1" applyAlignment="1" applyProtection="1">
      <alignment vertical="center" shrinkToFit="1"/>
      <protection hidden="1"/>
    </xf>
    <xf numFmtId="49" fontId="42" fillId="0" borderId="40" xfId="0" applyNumberFormat="1" applyFont="1" applyBorder="1" applyAlignment="1">
      <alignment horizontal="center" vertical="center"/>
    </xf>
    <xf numFmtId="0" fontId="41" fillId="5" borderId="41" xfId="0" applyFont="1" applyFill="1" applyBorder="1">
      <alignment vertical="center"/>
    </xf>
    <xf numFmtId="0" fontId="19" fillId="5" borderId="41" xfId="0" applyFont="1" applyFill="1" applyBorder="1">
      <alignment vertical="center"/>
    </xf>
    <xf numFmtId="0" fontId="19" fillId="5" borderId="57" xfId="0" applyFont="1" applyFill="1" applyBorder="1">
      <alignment vertical="center"/>
    </xf>
    <xf numFmtId="38" fontId="41" fillId="5" borderId="39" xfId="1" applyFont="1" applyFill="1" applyBorder="1" applyAlignment="1" applyProtection="1">
      <alignment vertical="center" shrinkToFit="1"/>
      <protection hidden="1"/>
    </xf>
    <xf numFmtId="38" fontId="41" fillId="5" borderId="39" xfId="1" applyFont="1" applyFill="1" applyBorder="1" applyProtection="1">
      <alignment vertical="center"/>
      <protection hidden="1"/>
    </xf>
    <xf numFmtId="49" fontId="42" fillId="0" borderId="80" xfId="0" applyNumberFormat="1" applyFont="1" applyBorder="1" applyAlignment="1">
      <alignment horizontal="center" vertical="center"/>
    </xf>
    <xf numFmtId="0" fontId="41" fillId="5" borderId="37" xfId="0" applyFont="1" applyFill="1" applyBorder="1">
      <alignment vertical="center"/>
    </xf>
    <xf numFmtId="0" fontId="19" fillId="5" borderId="37" xfId="0" applyFont="1" applyFill="1" applyBorder="1">
      <alignment vertical="center"/>
    </xf>
    <xf numFmtId="0" fontId="19" fillId="5" borderId="38" xfId="0" applyFont="1" applyFill="1" applyBorder="1">
      <alignment vertical="center"/>
    </xf>
    <xf numFmtId="38" fontId="41" fillId="5" borderId="30" xfId="1" applyFont="1" applyFill="1" applyBorder="1" applyAlignment="1" applyProtection="1">
      <alignment vertical="center" shrinkToFit="1"/>
      <protection hidden="1"/>
    </xf>
    <xf numFmtId="38" fontId="41" fillId="5" borderId="30" xfId="1" applyFont="1" applyFill="1" applyBorder="1" applyProtection="1">
      <alignment vertical="center"/>
      <protection hidden="1"/>
    </xf>
    <xf numFmtId="49" fontId="4" fillId="0" borderId="51" xfId="0" applyNumberFormat="1" applyFont="1" applyBorder="1">
      <alignment vertical="center"/>
    </xf>
    <xf numFmtId="38" fontId="41" fillId="0" borderId="14" xfId="1" applyFont="1" applyBorder="1" applyProtection="1">
      <alignment vertical="center"/>
      <protection hidden="1"/>
    </xf>
    <xf numFmtId="0" fontId="44" fillId="0" borderId="50" xfId="0" applyFont="1" applyBorder="1" applyAlignment="1">
      <alignment horizontal="center" vertical="center" shrinkToFit="1"/>
    </xf>
    <xf numFmtId="0" fontId="46" fillId="5" borderId="14" xfId="0" applyFont="1" applyFill="1" applyBorder="1" applyAlignment="1">
      <alignment horizontal="center" vertical="center" shrinkToFi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2" fillId="0" borderId="9" xfId="0" applyFont="1" applyBorder="1" applyAlignment="1">
      <alignment horizontal="center" vertical="center" wrapText="1"/>
    </xf>
    <xf numFmtId="38" fontId="19" fillId="8" borderId="14" xfId="1" applyFont="1" applyFill="1" applyBorder="1" applyAlignment="1" applyProtection="1">
      <alignment horizontal="center" vertical="center" shrinkToFit="1"/>
      <protection locked="0"/>
    </xf>
    <xf numFmtId="0" fontId="22" fillId="8" borderId="14" xfId="0" applyFont="1" applyFill="1" applyBorder="1" applyAlignment="1" applyProtection="1">
      <alignment horizontal="center" vertical="center" shrinkToFit="1"/>
      <protection locked="0"/>
    </xf>
    <xf numFmtId="38" fontId="22" fillId="8" borderId="14" xfId="1" applyFont="1" applyFill="1" applyBorder="1" applyAlignment="1" applyProtection="1">
      <alignment horizontal="right" vertical="center" shrinkToFit="1"/>
      <protection locked="0"/>
    </xf>
    <xf numFmtId="38" fontId="19" fillId="2" borderId="14" xfId="1" applyFont="1" applyFill="1" applyBorder="1" applyAlignment="1" applyProtection="1">
      <alignment horizontal="right" vertical="center" shrinkToFit="1"/>
      <protection hidden="1"/>
    </xf>
    <xf numFmtId="14" fontId="22" fillId="8" borderId="14" xfId="0" applyNumberFormat="1" applyFont="1" applyFill="1" applyBorder="1" applyAlignment="1" applyProtection="1">
      <alignment horizontal="center" vertical="center" shrinkToFit="1"/>
      <protection locked="0"/>
    </xf>
    <xf numFmtId="0" fontId="22" fillId="2" borderId="14" xfId="0" applyFont="1" applyFill="1" applyBorder="1" applyAlignment="1">
      <alignment horizontal="center" vertical="center" shrinkToFit="1"/>
    </xf>
    <xf numFmtId="14" fontId="22" fillId="2" borderId="14" xfId="0" applyNumberFormat="1" applyFont="1" applyFill="1" applyBorder="1" applyAlignment="1">
      <alignment horizontal="center" vertical="center" shrinkToFit="1"/>
    </xf>
    <xf numFmtId="0" fontId="46" fillId="2" borderId="14" xfId="0" applyFont="1" applyFill="1" applyBorder="1" applyAlignment="1" applyProtection="1">
      <alignment horizontal="center" vertical="center" shrinkToFit="1"/>
      <protection hidden="1"/>
    </xf>
    <xf numFmtId="180" fontId="46" fillId="2" borderId="14" xfId="0" applyNumberFormat="1" applyFont="1" applyFill="1" applyBorder="1" applyAlignment="1" applyProtection="1">
      <alignment horizontal="center" vertical="center" shrinkToFit="1"/>
      <protection hidden="1"/>
    </xf>
    <xf numFmtId="181" fontId="46" fillId="2" borderId="14" xfId="0" applyNumberFormat="1" applyFont="1" applyFill="1" applyBorder="1" applyAlignment="1" applyProtection="1">
      <alignment horizontal="center" vertical="center" shrinkToFit="1"/>
      <protection hidden="1"/>
    </xf>
    <xf numFmtId="182" fontId="19" fillId="2" borderId="14" xfId="1" applyNumberFormat="1" applyFont="1" applyFill="1" applyBorder="1" applyAlignment="1" applyProtection="1">
      <alignment horizontal="right" vertical="center" shrinkToFit="1"/>
      <protection hidden="1"/>
    </xf>
    <xf numFmtId="38" fontId="22" fillId="8" borderId="14" xfId="1" applyFont="1" applyFill="1" applyBorder="1" applyAlignment="1" applyProtection="1">
      <alignment vertical="center" shrinkToFit="1"/>
      <protection locked="0"/>
    </xf>
    <xf numFmtId="0" fontId="46" fillId="0" borderId="33" xfId="0" applyFont="1" applyBorder="1" applyAlignment="1">
      <alignment horizontal="center" vertical="center" shrinkToFit="1"/>
    </xf>
    <xf numFmtId="0" fontId="46" fillId="0" borderId="34" xfId="0" applyFont="1" applyBorder="1" applyAlignment="1">
      <alignment horizontal="center" vertical="center" shrinkToFit="1"/>
    </xf>
    <xf numFmtId="38" fontId="7" fillId="0" borderId="34" xfId="1" applyFont="1" applyBorder="1" applyAlignment="1">
      <alignment horizontal="right" vertical="center" shrinkToFit="1"/>
    </xf>
    <xf numFmtId="0" fontId="22" fillId="0" borderId="49" xfId="0" applyFont="1" applyBorder="1" applyAlignment="1">
      <alignment horizontal="center" vertical="center" shrinkToFit="1"/>
    </xf>
    <xf numFmtId="182" fontId="41" fillId="2" borderId="14" xfId="1" applyNumberFormat="1" applyFont="1" applyFill="1" applyBorder="1" applyAlignment="1" applyProtection="1">
      <alignment horizontal="right" vertical="center" shrinkToFit="1"/>
      <protection hidden="1"/>
    </xf>
    <xf numFmtId="0" fontId="7" fillId="8" borderId="14" xfId="0" applyFont="1" applyFill="1" applyBorder="1" applyAlignment="1" applyProtection="1">
      <alignment horizontal="center" vertical="center" shrinkToFit="1"/>
      <protection locked="0"/>
    </xf>
    <xf numFmtId="0" fontId="7" fillId="0" borderId="14" xfId="0" applyFont="1" applyBorder="1">
      <alignment vertical="center"/>
    </xf>
    <xf numFmtId="38" fontId="7" fillId="8" borderId="14" xfId="1" applyFont="1" applyFill="1" applyBorder="1" applyAlignment="1" applyProtection="1">
      <alignment horizontal="right" vertical="center" shrinkToFit="1"/>
      <protection locked="0"/>
    </xf>
    <xf numFmtId="176" fontId="7" fillId="8" borderId="14" xfId="3" applyNumberFormat="1" applyFont="1" applyFill="1" applyBorder="1" applyAlignment="1" applyProtection="1">
      <alignment horizontal="center" vertical="center" shrinkToFit="1"/>
      <protection locked="0"/>
    </xf>
    <xf numFmtId="38" fontId="41" fillId="0" borderId="39" xfId="1" applyFont="1" applyFill="1" applyBorder="1" applyAlignment="1" applyProtection="1">
      <alignment vertical="center" shrinkToFit="1"/>
      <protection hidden="1"/>
    </xf>
    <xf numFmtId="38" fontId="41" fillId="0" borderId="30" xfId="1" applyFont="1" applyFill="1" applyBorder="1" applyAlignment="1" applyProtection="1">
      <alignment vertical="center" shrinkToFit="1"/>
      <protection hidden="1"/>
    </xf>
    <xf numFmtId="38" fontId="41" fillId="0" borderId="14" xfId="1" applyFont="1" applyFill="1" applyBorder="1" applyProtection="1">
      <alignment vertical="center"/>
      <protection hidden="1"/>
    </xf>
    <xf numFmtId="0" fontId="29" fillId="0" borderId="14" xfId="0" applyFont="1" applyBorder="1" applyAlignment="1">
      <alignment horizontal="center" vertical="center" wrapText="1"/>
    </xf>
    <xf numFmtId="0" fontId="29" fillId="0" borderId="9" xfId="0" applyFont="1" applyBorder="1" applyAlignment="1">
      <alignment horizontal="center" vertical="center" wrapText="1"/>
    </xf>
    <xf numFmtId="0" fontId="47" fillId="0" borderId="9" xfId="0" applyFont="1" applyBorder="1" applyAlignment="1">
      <alignment horizontal="center" vertical="center" wrapText="1"/>
    </xf>
    <xf numFmtId="182" fontId="19" fillId="2" borderId="62" xfId="1" applyNumberFormat="1" applyFont="1" applyFill="1" applyBorder="1" applyAlignment="1" applyProtection="1">
      <alignment horizontal="right" vertical="center" shrinkToFit="1"/>
      <protection hidden="1"/>
    </xf>
    <xf numFmtId="182" fontId="19" fillId="2" borderId="49" xfId="1" applyNumberFormat="1" applyFont="1" applyFill="1" applyBorder="1" applyAlignment="1" applyProtection="1">
      <alignment horizontal="right" vertical="center" shrinkToFit="1"/>
      <protection hidden="1"/>
    </xf>
    <xf numFmtId="38" fontId="4" fillId="0" borderId="34" xfId="1" applyFont="1" applyBorder="1" applyAlignment="1">
      <alignment horizontal="right" vertical="center" shrinkToFit="1"/>
    </xf>
    <xf numFmtId="182" fontId="41" fillId="2" borderId="62" xfId="1" applyNumberFormat="1" applyFont="1" applyFill="1" applyBorder="1" applyAlignment="1" applyProtection="1">
      <alignment horizontal="right" vertical="center" shrinkToFit="1"/>
      <protection hidden="1"/>
    </xf>
    <xf numFmtId="182" fontId="41" fillId="2" borderId="49" xfId="1" applyNumberFormat="1" applyFont="1" applyFill="1" applyBorder="1" applyAlignment="1" applyProtection="1">
      <alignment horizontal="right" vertical="center" shrinkToFit="1"/>
      <protection hidden="1"/>
    </xf>
    <xf numFmtId="182" fontId="19" fillId="2" borderId="33" xfId="1" applyNumberFormat="1" applyFont="1" applyFill="1" applyBorder="1" applyAlignment="1" applyProtection="1">
      <alignment horizontal="right" vertical="center" shrinkToFit="1"/>
      <protection hidden="1"/>
    </xf>
    <xf numFmtId="182" fontId="19" fillId="2" borderId="63" xfId="1" applyNumberFormat="1" applyFont="1" applyFill="1" applyBorder="1" applyAlignment="1" applyProtection="1">
      <alignment horizontal="right" vertical="center" shrinkToFit="1"/>
      <protection hidden="1"/>
    </xf>
    <xf numFmtId="182" fontId="41" fillId="2" borderId="33" xfId="1" applyNumberFormat="1" applyFont="1" applyFill="1" applyBorder="1" applyAlignment="1" applyProtection="1">
      <alignment horizontal="right" vertical="center" shrinkToFit="1"/>
      <protection hidden="1"/>
    </xf>
    <xf numFmtId="182" fontId="41" fillId="2" borderId="63" xfId="1" applyNumberFormat="1" applyFont="1" applyFill="1" applyBorder="1" applyAlignment="1" applyProtection="1">
      <alignment horizontal="right" vertical="center" shrinkToFit="1"/>
      <protection hidden="1"/>
    </xf>
    <xf numFmtId="0" fontId="0" fillId="8" borderId="0" xfId="0" applyFill="1" applyAlignment="1">
      <alignment horizontal="center" vertical="center"/>
    </xf>
    <xf numFmtId="0" fontId="3" fillId="0" borderId="0" xfId="0" applyFont="1" applyAlignment="1">
      <alignment horizontal="right" vertical="center"/>
    </xf>
    <xf numFmtId="0" fontId="3" fillId="8" borderId="0" xfId="0" applyFont="1" applyFill="1" applyAlignment="1">
      <alignment horizontal="center" vertical="center"/>
    </xf>
    <xf numFmtId="0" fontId="3" fillId="0" borderId="0" xfId="0" applyFont="1" applyAlignment="1">
      <alignment horizontal="center" vertical="center"/>
    </xf>
    <xf numFmtId="0" fontId="4" fillId="0" borderId="0" xfId="6" applyFont="1">
      <alignment vertical="center"/>
    </xf>
    <xf numFmtId="0" fontId="4" fillId="0" borderId="0" xfId="6" applyFont="1" applyAlignment="1">
      <alignment horizontal="right" vertical="center"/>
    </xf>
    <xf numFmtId="0" fontId="19" fillId="0" borderId="0" xfId="0" applyFont="1" applyAlignment="1">
      <alignment vertical="center" wrapText="1"/>
    </xf>
    <xf numFmtId="0" fontId="7" fillId="0" borderId="0" xfId="0" applyFont="1" applyAlignment="1">
      <alignment horizontal="center" vertical="center"/>
    </xf>
    <xf numFmtId="49" fontId="7" fillId="0" borderId="0" xfId="0" applyNumberFormat="1" applyFont="1" applyAlignment="1">
      <alignment horizontal="left" vertical="center"/>
    </xf>
    <xf numFmtId="0" fontId="49" fillId="0" borderId="0" xfId="0" applyFont="1" applyAlignment="1">
      <alignment horizontal="left" vertical="center"/>
    </xf>
    <xf numFmtId="0" fontId="50" fillId="0" borderId="0" xfId="0" applyFont="1">
      <alignment vertical="center"/>
    </xf>
    <xf numFmtId="0" fontId="51" fillId="0" borderId="0" xfId="7" applyFont="1" applyAlignment="1">
      <alignment horizontal="left" vertical="center"/>
    </xf>
    <xf numFmtId="0" fontId="52" fillId="0" borderId="0" xfId="7" applyFont="1">
      <alignment vertical="center"/>
    </xf>
    <xf numFmtId="0" fontId="29" fillId="0" borderId="0" xfId="0" applyFont="1">
      <alignment vertical="center"/>
    </xf>
    <xf numFmtId="0" fontId="15" fillId="9" borderId="0" xfId="5" applyFont="1" applyFill="1" applyAlignment="1">
      <alignment horizontal="center" vertical="center"/>
    </xf>
    <xf numFmtId="0" fontId="53" fillId="0" borderId="0" xfId="0" applyFont="1" applyAlignment="1">
      <alignment horizontal="left" vertical="center"/>
    </xf>
    <xf numFmtId="0" fontId="13" fillId="0" borderId="0" xfId="7">
      <alignment vertical="center"/>
    </xf>
    <xf numFmtId="0" fontId="15" fillId="0" borderId="14" xfId="0" applyFont="1" applyBorder="1" applyAlignment="1" applyProtection="1">
      <alignment horizontal="center" vertical="center" shrinkToFit="1"/>
      <protection locked="0"/>
    </xf>
    <xf numFmtId="0" fontId="7" fillId="0" borderId="0" xfId="0" applyFont="1" applyAlignment="1">
      <alignment horizontal="left" vertical="center" wrapText="1"/>
    </xf>
    <xf numFmtId="0" fontId="29" fillId="0" borderId="14" xfId="0" applyFont="1" applyBorder="1">
      <alignment vertical="center"/>
    </xf>
    <xf numFmtId="0" fontId="15" fillId="0" borderId="51"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0" fontId="15" fillId="0" borderId="104" xfId="0" applyFont="1" applyBorder="1" applyAlignment="1" applyProtection="1">
      <alignment horizontal="center" vertical="center" shrinkToFit="1"/>
      <protection locked="0"/>
    </xf>
    <xf numFmtId="0" fontId="15" fillId="9" borderId="8" xfId="5" applyFont="1" applyFill="1" applyBorder="1" applyAlignment="1">
      <alignment horizontal="center" vertical="center"/>
    </xf>
    <xf numFmtId="0" fontId="15" fillId="0" borderId="9" xfId="0" applyFont="1" applyBorder="1">
      <alignment vertical="center"/>
    </xf>
    <xf numFmtId="0" fontId="15" fillId="0" borderId="9" xfId="0" applyFont="1" applyBorder="1" applyAlignment="1">
      <alignment horizontal="left" vertical="center" wrapText="1" shrinkToFit="1"/>
    </xf>
    <xf numFmtId="0" fontId="15" fillId="0" borderId="9" xfId="0" applyFont="1" applyBorder="1" applyAlignment="1">
      <alignment horizontal="left" vertical="center" wrapText="1"/>
    </xf>
    <xf numFmtId="0" fontId="15" fillId="0" borderId="9" xfId="0" applyFont="1" applyBorder="1" applyAlignment="1">
      <alignment horizontal="center" vertical="center" wrapText="1" shrinkToFit="1"/>
    </xf>
    <xf numFmtId="0" fontId="15" fillId="0" borderId="18" xfId="0" applyFont="1" applyBorder="1" applyAlignment="1">
      <alignment horizontal="left" vertical="center" wrapText="1"/>
    </xf>
    <xf numFmtId="0" fontId="15" fillId="9" borderId="13" xfId="5" applyFont="1" applyFill="1" applyBorder="1" applyAlignment="1">
      <alignment horizontal="center" vertical="center"/>
    </xf>
    <xf numFmtId="0" fontId="15" fillId="0" borderId="51" xfId="0" applyFont="1" applyBorder="1" applyAlignment="1">
      <alignment horizontal="left" vertical="center" wrapText="1" shrinkToFit="1"/>
    </xf>
    <xf numFmtId="0" fontId="15" fillId="0" borderId="37" xfId="0" applyFont="1" applyBorder="1" applyAlignment="1">
      <alignment horizontal="left" vertical="center"/>
    </xf>
    <xf numFmtId="0" fontId="15" fillId="0" borderId="37" xfId="0" applyFont="1" applyBorder="1" applyAlignment="1">
      <alignment horizontal="left" vertical="center" wrapText="1" shrinkToFit="1"/>
    </xf>
    <xf numFmtId="0" fontId="15" fillId="0" borderId="37" xfId="0" applyFont="1" applyBorder="1" applyAlignment="1">
      <alignment horizontal="left" vertical="center" wrapText="1"/>
    </xf>
    <xf numFmtId="0" fontId="15" fillId="0" borderId="37" xfId="0" applyFont="1" applyBorder="1" applyAlignment="1">
      <alignment horizontal="center" vertical="center" wrapText="1" shrinkToFit="1"/>
    </xf>
    <xf numFmtId="0" fontId="15" fillId="0" borderId="38" xfId="0" applyFont="1" applyBorder="1" applyAlignment="1">
      <alignment horizontal="left" vertical="center" wrapText="1"/>
    </xf>
    <xf numFmtId="0" fontId="15" fillId="0" borderId="0" xfId="0" applyFont="1" applyAlignment="1" applyProtection="1">
      <alignment vertical="center" shrinkToFit="1"/>
      <protection locked="0"/>
    </xf>
    <xf numFmtId="177" fontId="3" fillId="0" borderId="0" xfId="0" applyNumberFormat="1" applyFont="1" applyAlignment="1">
      <alignment horizontal="center" vertical="center"/>
    </xf>
    <xf numFmtId="179" fontId="15" fillId="0" borderId="0" xfId="0" applyNumberFormat="1" applyFont="1" applyAlignment="1" applyProtection="1">
      <alignment horizontal="right" vertical="center" shrinkToFit="1"/>
      <protection locked="0"/>
    </xf>
    <xf numFmtId="0" fontId="15" fillId="0" borderId="0" xfId="0" applyFont="1" applyAlignment="1" applyProtection="1">
      <alignment horizontal="right" vertical="center" shrinkToFit="1"/>
      <protection locked="0"/>
    </xf>
    <xf numFmtId="177" fontId="3" fillId="0" borderId="0" xfId="0" applyNumberFormat="1" applyFont="1" applyAlignment="1">
      <alignment horizontal="right" vertical="center"/>
    </xf>
    <xf numFmtId="0" fontId="51" fillId="0" borderId="0" xfId="7" applyFont="1" applyAlignment="1">
      <alignment horizontal="left" vertical="top"/>
    </xf>
    <xf numFmtId="0" fontId="52" fillId="0" borderId="0" xfId="7" applyFont="1" applyAlignment="1">
      <alignment vertical="top"/>
    </xf>
    <xf numFmtId="0" fontId="55" fillId="0" borderId="0" xfId="0" applyFont="1">
      <alignment vertical="center"/>
    </xf>
    <xf numFmtId="0" fontId="56" fillId="0" borderId="0" xfId="0" applyFont="1">
      <alignment vertical="center"/>
    </xf>
    <xf numFmtId="0" fontId="0" fillId="0" borderId="14" xfId="0" applyBorder="1">
      <alignment vertical="center"/>
    </xf>
    <xf numFmtId="180" fontId="0" fillId="0" borderId="14" xfId="0" applyNumberFormat="1" applyBorder="1">
      <alignment vertical="center"/>
    </xf>
    <xf numFmtId="0" fontId="57" fillId="0" borderId="0" xfId="0" applyFont="1" applyAlignment="1">
      <alignment horizontal="right" vertical="center"/>
    </xf>
    <xf numFmtId="0" fontId="4" fillId="0" borderId="0" xfId="0" applyFont="1" applyAlignment="1">
      <alignment horizontal="right" vertical="center"/>
    </xf>
    <xf numFmtId="0" fontId="59" fillId="0" borderId="0" xfId="0" applyFont="1" applyAlignment="1">
      <alignment vertical="center" wrapText="1"/>
    </xf>
    <xf numFmtId="0" fontId="4" fillId="0" borderId="33" xfId="0" applyFont="1" applyBorder="1">
      <alignment vertical="center"/>
    </xf>
    <xf numFmtId="0" fontId="4" fillId="0" borderId="49" xfId="0" applyFont="1" applyBorder="1">
      <alignment vertical="center"/>
    </xf>
    <xf numFmtId="14" fontId="58" fillId="8" borderId="33" xfId="0" applyNumberFormat="1" applyFont="1" applyFill="1" applyBorder="1" applyAlignment="1" applyProtection="1">
      <alignment vertical="center" shrinkToFit="1"/>
      <protection locked="0"/>
    </xf>
    <xf numFmtId="14" fontId="4" fillId="0" borderId="49" xfId="0" applyNumberFormat="1" applyFont="1" applyBorder="1" applyAlignment="1">
      <alignment vertical="center" shrinkToFit="1"/>
    </xf>
    <xf numFmtId="0" fontId="4" fillId="0" borderId="34" xfId="0" applyFont="1" applyBorder="1">
      <alignment vertical="center"/>
    </xf>
    <xf numFmtId="14" fontId="58" fillId="8" borderId="49" xfId="0" applyNumberFormat="1" applyFont="1" applyFill="1" applyBorder="1" applyAlignment="1" applyProtection="1">
      <alignment vertical="center" shrinkToFit="1"/>
      <protection locked="0"/>
    </xf>
    <xf numFmtId="0" fontId="10" fillId="0" borderId="33" xfId="0" applyFont="1" applyBorder="1">
      <alignment vertical="center"/>
    </xf>
    <xf numFmtId="0" fontId="10" fillId="0" borderId="49" xfId="0" applyFont="1" applyBorder="1">
      <alignment vertical="center"/>
    </xf>
    <xf numFmtId="177" fontId="58" fillId="8" borderId="33" xfId="0" applyNumberFormat="1" applyFont="1" applyFill="1" applyBorder="1" applyAlignment="1" applyProtection="1">
      <alignment vertical="center" shrinkToFit="1"/>
      <protection locked="0"/>
    </xf>
    <xf numFmtId="177" fontId="4" fillId="0" borderId="34" xfId="0" applyNumberFormat="1" applyFont="1" applyBorder="1" applyAlignment="1">
      <alignment vertical="center" shrinkToFit="1"/>
    </xf>
    <xf numFmtId="177" fontId="58" fillId="8" borderId="34" xfId="0" applyNumberFormat="1" applyFont="1" applyFill="1" applyBorder="1" applyAlignment="1" applyProtection="1">
      <alignment vertical="center" shrinkToFit="1"/>
      <protection locked="0"/>
    </xf>
    <xf numFmtId="0" fontId="10" fillId="0" borderId="34" xfId="0" applyFont="1" applyBorder="1">
      <alignment vertical="center"/>
    </xf>
    <xf numFmtId="14" fontId="4" fillId="8" borderId="33" xfId="0" applyNumberFormat="1" applyFont="1" applyFill="1" applyBorder="1" applyAlignment="1" applyProtection="1">
      <alignment vertical="center" shrinkToFit="1"/>
      <protection locked="0"/>
    </xf>
    <xf numFmtId="14" fontId="4" fillId="8" borderId="49" xfId="0" applyNumberFormat="1" applyFont="1" applyFill="1" applyBorder="1" applyAlignment="1" applyProtection="1">
      <alignment vertical="center" shrinkToFit="1"/>
      <protection locked="0"/>
    </xf>
    <xf numFmtId="177" fontId="4" fillId="8" borderId="33" xfId="0" applyNumberFormat="1" applyFont="1" applyFill="1" applyBorder="1" applyAlignment="1" applyProtection="1">
      <alignment vertical="center" shrinkToFit="1"/>
      <protection locked="0"/>
    </xf>
    <xf numFmtId="177" fontId="4" fillId="8" borderId="34" xfId="0" applyNumberFormat="1" applyFont="1" applyFill="1" applyBorder="1" applyAlignment="1" applyProtection="1">
      <alignment vertical="center" shrinkToFit="1"/>
      <protection locked="0"/>
    </xf>
    <xf numFmtId="14" fontId="4" fillId="8" borderId="14" xfId="0" applyNumberFormat="1" applyFont="1" applyFill="1" applyBorder="1" applyAlignment="1" applyProtection="1">
      <alignment vertical="center" shrinkToFit="1"/>
      <protection locked="0"/>
    </xf>
    <xf numFmtId="0" fontId="3" fillId="0" borderId="0" xfId="8">
      <alignment vertical="center"/>
    </xf>
    <xf numFmtId="0" fontId="46" fillId="0" borderId="0" xfId="8" applyFont="1">
      <alignment vertical="center"/>
    </xf>
    <xf numFmtId="0" fontId="4" fillId="0" borderId="0" xfId="8" applyFont="1">
      <alignment vertical="center"/>
    </xf>
    <xf numFmtId="0" fontId="27" fillId="0" borderId="0" xfId="8" applyFont="1">
      <alignment vertical="center"/>
    </xf>
    <xf numFmtId="0" fontId="4" fillId="0" borderId="40" xfId="8" applyFont="1" applyBorder="1" applyAlignment="1">
      <alignment horizontal="center" vertical="center"/>
    </xf>
    <xf numFmtId="0" fontId="4" fillId="0" borderId="77" xfId="8" applyFont="1" applyBorder="1" applyAlignment="1">
      <alignment horizontal="center" vertical="center"/>
    </xf>
    <xf numFmtId="0" fontId="3" fillId="7" borderId="10" xfId="8" applyFill="1" applyBorder="1">
      <alignment vertical="center"/>
    </xf>
    <xf numFmtId="0" fontId="50" fillId="7" borderId="12" xfId="8" applyFont="1" applyFill="1" applyBorder="1">
      <alignment vertical="center"/>
    </xf>
    <xf numFmtId="0" fontId="50" fillId="7" borderId="11" xfId="8" applyFont="1" applyFill="1" applyBorder="1">
      <alignment vertical="center"/>
    </xf>
    <xf numFmtId="0" fontId="4" fillId="0" borderId="22" xfId="8" applyFont="1" applyBorder="1" applyAlignment="1">
      <alignment horizontal="center" vertical="center"/>
    </xf>
    <xf numFmtId="0" fontId="4" fillId="0" borderId="15" xfId="8" applyFont="1" applyBorder="1" applyAlignment="1">
      <alignment horizontal="center" vertical="center"/>
    </xf>
    <xf numFmtId="0" fontId="4" fillId="0" borderId="9" xfId="8" applyFont="1" applyBorder="1" applyAlignment="1">
      <alignment horizontal="center" vertical="center"/>
    </xf>
    <xf numFmtId="0" fontId="4" fillId="0" borderId="6" xfId="8" applyFont="1" applyBorder="1" applyAlignment="1">
      <alignment horizontal="center" vertical="center"/>
    </xf>
    <xf numFmtId="0" fontId="4" fillId="0" borderId="0" xfId="8" applyFont="1" applyAlignment="1">
      <alignment horizontal="center" vertical="center"/>
    </xf>
    <xf numFmtId="0" fontId="4" fillId="0" borderId="89" xfId="8" applyFont="1" applyBorder="1" applyAlignment="1">
      <alignment horizontal="center" vertical="center"/>
    </xf>
    <xf numFmtId="0" fontId="15" fillId="0" borderId="0" xfId="8" applyFont="1" applyAlignment="1">
      <alignment vertical="center" wrapText="1"/>
    </xf>
    <xf numFmtId="0" fontId="4" fillId="0" borderId="48" xfId="8" applyFont="1" applyBorder="1" applyAlignment="1">
      <alignment horizontal="center" vertical="center"/>
    </xf>
    <xf numFmtId="0" fontId="4" fillId="0" borderId="53" xfId="8" applyFont="1" applyBorder="1" applyAlignment="1">
      <alignment horizontal="center" vertical="center"/>
    </xf>
    <xf numFmtId="0" fontId="4" fillId="0" borderId="80" xfId="8" applyFont="1" applyBorder="1" applyAlignment="1">
      <alignment horizontal="center" vertical="center"/>
    </xf>
    <xf numFmtId="0" fontId="15" fillId="0" borderId="80" xfId="8" applyFont="1" applyBorder="1" applyAlignment="1">
      <alignment vertical="center" wrapText="1"/>
    </xf>
    <xf numFmtId="0" fontId="15" fillId="0" borderId="84" xfId="8" applyFont="1" applyBorder="1" applyAlignment="1">
      <alignment vertical="center" wrapText="1"/>
    </xf>
    <xf numFmtId="0" fontId="4" fillId="0" borderId="85" xfId="8" applyFont="1" applyBorder="1" applyAlignment="1">
      <alignment horizontal="center" vertical="center"/>
    </xf>
    <xf numFmtId="0" fontId="15" fillId="0" borderId="87" xfId="8" applyFont="1" applyBorder="1" applyAlignment="1">
      <alignment horizontal="left" vertical="center"/>
    </xf>
    <xf numFmtId="0" fontId="4" fillId="0" borderId="20" xfId="8" applyFont="1" applyBorder="1" applyAlignment="1">
      <alignment horizontal="center" vertical="center"/>
    </xf>
    <xf numFmtId="0" fontId="15" fillId="0" borderId="21" xfId="8" applyFont="1" applyBorder="1" applyAlignment="1">
      <alignment horizontal="left" vertical="center"/>
    </xf>
    <xf numFmtId="0" fontId="4" fillId="0" borderId="117" xfId="8" applyFont="1" applyBorder="1" applyAlignment="1">
      <alignment horizontal="center" vertical="center"/>
    </xf>
    <xf numFmtId="0" fontId="15" fillId="0" borderId="118" xfId="8" applyFont="1" applyBorder="1" applyAlignment="1">
      <alignment horizontal="left" vertical="center"/>
    </xf>
    <xf numFmtId="0" fontId="20" fillId="0" borderId="108" xfId="7" applyFont="1" applyBorder="1" applyAlignment="1">
      <alignment horizontal="center" vertical="center"/>
    </xf>
    <xf numFmtId="0" fontId="20" fillId="0" borderId="110" xfId="7" applyFont="1" applyBorder="1" applyAlignment="1">
      <alignment horizontal="center" vertical="center"/>
    </xf>
    <xf numFmtId="0" fontId="4" fillId="0" borderId="29" xfId="8" applyFont="1" applyBorder="1" applyAlignment="1">
      <alignment horizontal="center" vertical="center" wrapText="1"/>
    </xf>
    <xf numFmtId="0" fontId="4" fillId="0" borderId="13" xfId="8" applyFont="1" applyBorder="1" applyAlignment="1">
      <alignment horizontal="center" vertical="center"/>
    </xf>
    <xf numFmtId="0" fontId="4" fillId="0" borderId="71" xfId="8" applyFont="1" applyBorder="1" applyAlignment="1">
      <alignment horizontal="center" vertical="center"/>
    </xf>
    <xf numFmtId="0" fontId="15" fillId="0" borderId="74" xfId="8" applyFont="1" applyBorder="1" applyAlignment="1">
      <alignment horizontal="left" vertical="center"/>
    </xf>
    <xf numFmtId="0" fontId="15" fillId="0" borderId="33" xfId="8" applyFont="1" applyBorder="1" applyAlignment="1">
      <alignment vertical="center" wrapText="1"/>
    </xf>
    <xf numFmtId="0" fontId="4" fillId="0" borderId="34" xfId="8" applyFont="1" applyBorder="1" applyAlignment="1">
      <alignment horizontal="center" vertical="center"/>
    </xf>
    <xf numFmtId="0" fontId="15" fillId="0" borderId="49" xfId="8" applyFont="1" applyBorder="1" applyAlignment="1">
      <alignment horizontal="left" vertical="center"/>
    </xf>
    <xf numFmtId="0" fontId="15" fillId="0" borderId="99" xfId="0" applyFont="1" applyBorder="1" applyAlignment="1" applyProtection="1">
      <alignment horizontal="right" vertical="center" shrinkToFit="1"/>
      <protection locked="0"/>
    </xf>
    <xf numFmtId="0" fontId="15" fillId="0" borderId="100" xfId="0" applyFont="1" applyBorder="1" applyAlignment="1" applyProtection="1">
      <alignment horizontal="right" vertical="center" shrinkToFit="1"/>
      <protection locked="0"/>
    </xf>
    <xf numFmtId="0" fontId="15" fillId="0" borderId="101" xfId="0" applyFont="1" applyBorder="1" applyAlignment="1" applyProtection="1">
      <alignment horizontal="right" vertical="center" shrinkToFit="1"/>
      <protection locked="0"/>
    </xf>
    <xf numFmtId="177" fontId="3" fillId="0" borderId="25" xfId="0" applyNumberFormat="1" applyFont="1" applyBorder="1" applyAlignment="1">
      <alignment horizontal="right" vertical="center"/>
    </xf>
    <xf numFmtId="177" fontId="3" fillId="0" borderId="4" xfId="0" applyNumberFormat="1" applyFont="1" applyBorder="1" applyAlignment="1">
      <alignment horizontal="right" vertical="center"/>
    </xf>
    <xf numFmtId="177" fontId="3" fillId="0" borderId="24" xfId="0" applyNumberFormat="1" applyFont="1" applyBorder="1" applyAlignment="1">
      <alignment horizontal="right" vertical="center"/>
    </xf>
    <xf numFmtId="0" fontId="15" fillId="0" borderId="102" xfId="0" applyFont="1" applyBorder="1" applyAlignment="1">
      <alignment horizontal="left" vertical="center" wrapText="1"/>
    </xf>
    <xf numFmtId="0" fontId="15" fillId="0" borderId="100" xfId="0" applyFont="1" applyBorder="1" applyAlignment="1">
      <alignment horizontal="left" vertical="center" wrapText="1"/>
    </xf>
    <xf numFmtId="0" fontId="15" fillId="0" borderId="103" xfId="0" applyFont="1" applyBorder="1" applyAlignment="1">
      <alignment horizontal="left" vertical="center" wrapText="1"/>
    </xf>
    <xf numFmtId="0" fontId="15" fillId="0" borderId="31" xfId="0" applyFont="1" applyBorder="1" applyAlignment="1" applyProtection="1">
      <alignment horizontal="center" vertical="center" shrinkToFit="1"/>
      <protection locked="0"/>
    </xf>
    <xf numFmtId="0" fontId="15" fillId="0" borderId="14" xfId="0" applyFont="1" applyBorder="1" applyAlignment="1" applyProtection="1">
      <alignment horizontal="center" vertical="center" shrinkToFit="1"/>
      <protection locked="0"/>
    </xf>
    <xf numFmtId="0" fontId="29" fillId="0" borderId="33" xfId="0" applyFont="1" applyBorder="1" applyAlignment="1">
      <alignment horizontal="center" vertical="center" shrinkToFit="1"/>
    </xf>
    <xf numFmtId="0" fontId="29" fillId="0" borderId="34" xfId="0" applyFont="1" applyBorder="1" applyAlignment="1">
      <alignment horizontal="center" vertical="center" shrinkToFit="1"/>
    </xf>
    <xf numFmtId="0" fontId="29" fillId="0" borderId="49" xfId="0" applyFont="1" applyBorder="1" applyAlignment="1">
      <alignment horizontal="center" vertical="center" shrinkToFit="1"/>
    </xf>
    <xf numFmtId="0" fontId="29" fillId="0" borderId="33" xfId="0" applyFont="1" applyBorder="1" applyAlignment="1">
      <alignment horizontal="center" vertical="center"/>
    </xf>
    <xf numFmtId="0" fontId="29" fillId="0" borderId="34" xfId="0" applyFont="1" applyBorder="1" applyAlignment="1">
      <alignment horizontal="center" vertical="center"/>
    </xf>
    <xf numFmtId="0" fontId="29" fillId="0" borderId="49" xfId="0" applyFont="1" applyBorder="1" applyAlignment="1">
      <alignment horizontal="center" vertical="center"/>
    </xf>
    <xf numFmtId="177" fontId="3" fillId="0" borderId="33" xfId="0" applyNumberFormat="1" applyFont="1" applyBorder="1" applyAlignment="1">
      <alignment horizontal="right" vertical="center"/>
    </xf>
    <xf numFmtId="177" fontId="3" fillId="0" borderId="34" xfId="0" applyNumberFormat="1" applyFont="1" applyBorder="1" applyAlignment="1">
      <alignment horizontal="right" vertical="center"/>
    </xf>
    <xf numFmtId="177" fontId="3" fillId="0" borderId="49" xfId="0" applyNumberFormat="1" applyFont="1" applyBorder="1" applyAlignment="1">
      <alignment horizontal="right" vertical="center"/>
    </xf>
    <xf numFmtId="0" fontId="29" fillId="0" borderId="33" xfId="0" applyFont="1" applyBorder="1" applyAlignment="1">
      <alignment horizontal="left" vertical="center" wrapText="1"/>
    </xf>
    <xf numFmtId="0" fontId="29" fillId="0" borderId="34" xfId="0" applyFont="1" applyBorder="1" applyAlignment="1">
      <alignment horizontal="left" vertical="center" wrapText="1"/>
    </xf>
    <xf numFmtId="0" fontId="29" fillId="0" borderId="35" xfId="0" applyFont="1" applyBorder="1" applyAlignment="1">
      <alignment horizontal="left" vertical="center" wrapText="1"/>
    </xf>
    <xf numFmtId="0" fontId="15" fillId="0" borderId="92" xfId="0" applyFont="1" applyBorder="1" applyAlignment="1" applyProtection="1">
      <alignment horizontal="center" vertical="center" shrinkToFit="1"/>
      <protection locked="0"/>
    </xf>
    <xf numFmtId="0" fontId="15" fillId="0" borderId="52" xfId="0" applyFont="1" applyBorder="1" applyAlignment="1" applyProtection="1">
      <alignment horizontal="center" vertical="center" shrinkToFit="1"/>
      <protection locked="0"/>
    </xf>
    <xf numFmtId="0" fontId="29" fillId="0" borderId="93" xfId="0" applyFont="1" applyBorder="1" applyAlignment="1">
      <alignment horizontal="center" vertical="center" shrinkToFit="1"/>
    </xf>
    <xf numFmtId="0" fontId="29" fillId="0" borderId="94" xfId="0" applyFont="1" applyBorder="1" applyAlignment="1">
      <alignment horizontal="center" vertical="center" shrinkToFit="1"/>
    </xf>
    <xf numFmtId="0" fontId="29" fillId="0" borderId="95" xfId="0" applyFont="1" applyBorder="1" applyAlignment="1">
      <alignment horizontal="center" vertical="center" shrinkToFit="1"/>
    </xf>
    <xf numFmtId="0" fontId="29" fillId="0" borderId="25" xfId="0" applyFont="1" applyBorder="1" applyAlignment="1">
      <alignment horizontal="center" vertical="center"/>
    </xf>
    <xf numFmtId="0" fontId="29" fillId="0" borderId="4" xfId="0" applyFont="1" applyBorder="1" applyAlignment="1">
      <alignment horizontal="center" vertical="center"/>
    </xf>
    <xf numFmtId="0" fontId="29" fillId="0" borderId="24" xfId="0" applyFont="1" applyBorder="1" applyAlignment="1">
      <alignment horizontal="center" vertical="center"/>
    </xf>
    <xf numFmtId="177" fontId="3" fillId="0" borderId="96" xfId="0" applyNumberFormat="1" applyFont="1" applyBorder="1" applyAlignment="1">
      <alignment horizontal="right" vertical="center"/>
    </xf>
    <xf numFmtId="177" fontId="3" fillId="0" borderId="97" xfId="0" applyNumberFormat="1" applyFont="1" applyBorder="1" applyAlignment="1">
      <alignment horizontal="right" vertical="center"/>
    </xf>
    <xf numFmtId="177" fontId="3" fillId="0" borderId="98" xfId="0" applyNumberFormat="1" applyFont="1" applyBorder="1" applyAlignment="1">
      <alignment horizontal="right" vertical="center"/>
    </xf>
    <xf numFmtId="0" fontId="29" fillId="0" borderId="51" xfId="0" applyFont="1" applyBorder="1" applyAlignment="1">
      <alignment horizontal="left" vertical="center" wrapText="1"/>
    </xf>
    <xf numFmtId="0" fontId="29" fillId="0" borderId="37" xfId="0" applyFont="1" applyBorder="1" applyAlignment="1">
      <alignment horizontal="left" vertical="center" wrapText="1"/>
    </xf>
    <xf numFmtId="0" fontId="29" fillId="0" borderId="47" xfId="0" applyFont="1" applyBorder="1" applyAlignment="1">
      <alignment horizontal="left" vertical="center" wrapText="1"/>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9" fillId="0" borderId="32" xfId="0" applyFont="1" applyBorder="1" applyAlignment="1">
      <alignment horizontal="center" vertical="center"/>
    </xf>
    <xf numFmtId="0" fontId="29" fillId="0" borderId="12" xfId="0" applyFont="1" applyBorder="1" applyAlignment="1">
      <alignment horizontal="center" vertical="center"/>
    </xf>
    <xf numFmtId="0" fontId="29" fillId="0" borderId="88" xfId="0" applyFont="1" applyBorder="1" applyAlignment="1">
      <alignment horizontal="center" vertical="center"/>
    </xf>
    <xf numFmtId="0" fontId="29" fillId="0" borderId="11" xfId="0" applyFont="1" applyBorder="1" applyAlignment="1">
      <alignment horizontal="center" vertical="center"/>
    </xf>
    <xf numFmtId="0" fontId="15" fillId="0" borderId="29" xfId="0" applyFont="1" applyBorder="1" applyAlignment="1" applyProtection="1">
      <alignment horizontal="center" vertical="center" shrinkToFit="1"/>
      <protection locked="0"/>
    </xf>
    <xf numFmtId="0" fontId="15" fillId="0" borderId="30" xfId="0" applyFont="1" applyBorder="1" applyAlignment="1" applyProtection="1">
      <alignment horizontal="center" vertical="center" shrinkToFit="1"/>
      <protection locked="0"/>
    </xf>
    <xf numFmtId="0" fontId="29" fillId="0" borderId="19" xfId="0" applyFont="1" applyBorder="1" applyAlignment="1">
      <alignment horizontal="center" vertical="center" shrinkToFit="1"/>
    </xf>
    <xf numFmtId="0" fontId="29" fillId="0" borderId="20" xfId="0" applyFont="1" applyBorder="1" applyAlignment="1">
      <alignment horizontal="center" vertical="center" shrinkToFit="1"/>
    </xf>
    <xf numFmtId="0" fontId="29" fillId="0" borderId="23" xfId="0" applyFont="1" applyBorder="1" applyAlignment="1">
      <alignment horizontal="center" vertical="center" shrinkToFit="1"/>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23" xfId="0" applyFont="1" applyBorder="1" applyAlignment="1">
      <alignment horizontal="center" vertical="center"/>
    </xf>
    <xf numFmtId="177" fontId="3" fillId="0" borderId="51" xfId="0" applyNumberFormat="1" applyFont="1" applyBorder="1" applyAlignment="1">
      <alignment horizontal="right" vertical="center"/>
    </xf>
    <xf numFmtId="177" fontId="3" fillId="0" borderId="37" xfId="0" applyNumberFormat="1" applyFont="1" applyBorder="1" applyAlignment="1">
      <alignment horizontal="right" vertical="center"/>
    </xf>
    <xf numFmtId="177" fontId="3" fillId="0" borderId="38" xfId="0" applyNumberFormat="1" applyFont="1" applyBorder="1" applyAlignment="1">
      <alignment horizontal="right" vertical="center"/>
    </xf>
    <xf numFmtId="0" fontId="29" fillId="0" borderId="19" xfId="0" applyFont="1" applyBorder="1" applyAlignment="1">
      <alignment horizontal="left" vertical="center" wrapText="1"/>
    </xf>
    <xf numFmtId="0" fontId="29" fillId="0" borderId="20" xfId="0" applyFont="1" applyBorder="1" applyAlignment="1">
      <alignment horizontal="left" vertical="center" wrapText="1"/>
    </xf>
    <xf numFmtId="0" fontId="29" fillId="0" borderId="21" xfId="0" applyFont="1" applyBorder="1" applyAlignment="1">
      <alignment horizontal="left" vertical="center" wrapText="1"/>
    </xf>
    <xf numFmtId="0" fontId="15" fillId="0" borderId="91" xfId="0" applyFont="1" applyBorder="1" applyAlignment="1">
      <alignment horizontal="left" vertical="center" wrapText="1" shrinkToFit="1"/>
    </xf>
    <xf numFmtId="0" fontId="15" fillId="0" borderId="85" xfId="0" applyFont="1" applyBorder="1" applyAlignment="1">
      <alignment horizontal="left" vertical="center" wrapText="1" shrinkToFit="1"/>
    </xf>
    <xf numFmtId="0" fontId="15" fillId="0" borderId="86" xfId="0" applyFont="1" applyBorder="1" applyAlignment="1">
      <alignment horizontal="left" vertical="center" wrapText="1" shrinkToFit="1"/>
    </xf>
    <xf numFmtId="0" fontId="15" fillId="0" borderId="84" xfId="0" applyFont="1" applyBorder="1" applyAlignment="1">
      <alignment horizontal="left" vertical="center" wrapText="1"/>
    </xf>
    <xf numFmtId="0" fontId="15" fillId="0" borderId="85" xfId="0" applyFont="1" applyBorder="1" applyAlignment="1">
      <alignment horizontal="left" vertical="center" wrapText="1"/>
    </xf>
    <xf numFmtId="0" fontId="15" fillId="0" borderId="86" xfId="0" applyFont="1" applyBorder="1" applyAlignment="1">
      <alignment horizontal="left" vertical="center" wrapText="1"/>
    </xf>
    <xf numFmtId="0" fontId="15" fillId="0" borderId="84" xfId="0" applyFont="1" applyBorder="1" applyAlignment="1">
      <alignment horizontal="center" vertical="center" shrinkToFit="1"/>
    </xf>
    <xf numFmtId="0" fontId="15" fillId="0" borderId="86" xfId="0" applyFont="1" applyBorder="1" applyAlignment="1">
      <alignment horizontal="center" vertical="center" shrinkToFit="1"/>
    </xf>
    <xf numFmtId="0" fontId="15" fillId="0" borderId="87" xfId="0" applyFont="1" applyBorder="1" applyAlignment="1">
      <alignment horizontal="left" vertical="center" wrapText="1"/>
    </xf>
    <xf numFmtId="0" fontId="15" fillId="0" borderId="1" xfId="0" applyFont="1" applyBorder="1" applyAlignment="1">
      <alignment horizontal="left" vertical="center"/>
    </xf>
    <xf numFmtId="0" fontId="15" fillId="0" borderId="0" xfId="0" applyFont="1" applyAlignment="1">
      <alignment horizontal="left" vertical="center"/>
    </xf>
    <xf numFmtId="0" fontId="15" fillId="0" borderId="7" xfId="0" applyFont="1" applyBorder="1" applyAlignment="1">
      <alignment horizontal="left" vertical="center"/>
    </xf>
    <xf numFmtId="0" fontId="15" fillId="0" borderId="69" xfId="0" applyFont="1" applyBorder="1" applyAlignment="1">
      <alignment horizontal="left" vertical="center" shrinkToFit="1"/>
    </xf>
    <xf numFmtId="0" fontId="15" fillId="0" borderId="41" xfId="0" applyFont="1" applyBorder="1" applyAlignment="1">
      <alignment horizontal="left" vertical="center" shrinkToFit="1"/>
    </xf>
    <xf numFmtId="0" fontId="15" fillId="0" borderId="57" xfId="0" applyFont="1" applyBorder="1" applyAlignment="1">
      <alignment horizontal="left" vertical="center" shrinkToFit="1"/>
    </xf>
    <xf numFmtId="0" fontId="15" fillId="0" borderId="40" xfId="0" applyFont="1" applyBorder="1" applyAlignment="1">
      <alignment horizontal="left" vertical="center" wrapText="1"/>
    </xf>
    <xf numFmtId="0" fontId="15" fillId="0" borderId="41" xfId="0" applyFont="1" applyBorder="1" applyAlignment="1">
      <alignment horizontal="left" vertical="center" wrapText="1"/>
    </xf>
    <xf numFmtId="0" fontId="15" fillId="0" borderId="57" xfId="0" applyFont="1" applyBorder="1" applyAlignment="1">
      <alignment horizontal="left" vertical="center" wrapText="1"/>
    </xf>
    <xf numFmtId="0" fontId="15" fillId="0" borderId="40" xfId="0" applyFont="1" applyBorder="1" applyAlignment="1">
      <alignment horizontal="center" vertical="center" shrinkToFit="1"/>
    </xf>
    <xf numFmtId="0" fontId="15" fillId="0" borderId="57" xfId="0" applyFont="1" applyBorder="1" applyAlignment="1">
      <alignment horizontal="center" vertical="center" shrinkToFit="1"/>
    </xf>
    <xf numFmtId="0" fontId="15" fillId="0" borderId="42" xfId="0" applyFont="1" applyBorder="1" applyAlignment="1">
      <alignment horizontal="left" vertical="center" wrapText="1"/>
    </xf>
    <xf numFmtId="0" fontId="15" fillId="0" borderId="89" xfId="0" applyFont="1" applyBorder="1" applyAlignment="1">
      <alignment horizontal="left" vertical="center" wrapText="1" shrinkToFit="1"/>
    </xf>
    <xf numFmtId="0" fontId="15" fillId="0" borderId="78" xfId="0" applyFont="1" applyBorder="1" applyAlignment="1">
      <alignment horizontal="left" vertical="center" wrapText="1" shrinkToFit="1"/>
    </xf>
    <xf numFmtId="0" fontId="15" fillId="0" borderId="79" xfId="0" applyFont="1" applyBorder="1" applyAlignment="1">
      <alignment horizontal="left" vertical="center" wrapText="1" shrinkToFit="1"/>
    </xf>
    <xf numFmtId="0" fontId="15" fillId="0" borderId="77" xfId="0" applyFont="1" applyBorder="1" applyAlignment="1">
      <alignment horizontal="left" vertical="center" wrapText="1"/>
    </xf>
    <xf numFmtId="0" fontId="15" fillId="0" borderId="78" xfId="0" applyFont="1" applyBorder="1" applyAlignment="1">
      <alignment horizontal="left" vertical="center" wrapText="1"/>
    </xf>
    <xf numFmtId="0" fontId="15" fillId="0" borderId="79" xfId="0" applyFont="1" applyBorder="1" applyAlignment="1">
      <alignment horizontal="left" vertical="center" wrapText="1"/>
    </xf>
    <xf numFmtId="0" fontId="15" fillId="0" borderId="67" xfId="0" applyFont="1" applyBorder="1" applyAlignment="1">
      <alignment horizontal="center" vertical="center" shrinkToFit="1"/>
    </xf>
    <xf numFmtId="0" fontId="15" fillId="0" borderId="66" xfId="0" applyFont="1" applyBorder="1" applyAlignment="1">
      <alignment horizontal="center" vertical="center" shrinkToFit="1"/>
    </xf>
    <xf numFmtId="0" fontId="15" fillId="0" borderId="90" xfId="0" applyFont="1" applyBorder="1" applyAlignment="1">
      <alignment horizontal="left" vertical="center" wrapText="1"/>
    </xf>
    <xf numFmtId="0" fontId="15" fillId="0" borderId="69" xfId="0" applyFont="1" applyBorder="1" applyAlignment="1">
      <alignment horizontal="left" vertical="center" wrapText="1" shrinkToFit="1"/>
    </xf>
    <xf numFmtId="0" fontId="15" fillId="0" borderId="41" xfId="0" applyFont="1" applyBorder="1" applyAlignment="1">
      <alignment horizontal="left" vertical="center" wrapText="1" shrinkToFit="1"/>
    </xf>
    <xf numFmtId="0" fontId="15" fillId="0" borderId="57" xfId="0" applyFont="1" applyBorder="1" applyAlignment="1">
      <alignment horizontal="left" vertical="center" wrapText="1" shrinkToFit="1"/>
    </xf>
    <xf numFmtId="0" fontId="4" fillId="3" borderId="13" xfId="0" applyFont="1" applyFill="1" applyBorder="1" applyAlignment="1">
      <alignment horizontal="left" vertical="center" shrinkToFit="1"/>
    </xf>
    <xf numFmtId="0" fontId="4" fillId="3" borderId="0" xfId="0" applyFont="1" applyFill="1" applyAlignment="1">
      <alignment horizontal="left" vertical="center" shrinkToFit="1"/>
    </xf>
    <xf numFmtId="0" fontId="4" fillId="3" borderId="7" xfId="0" applyFont="1" applyFill="1" applyBorder="1" applyAlignment="1">
      <alignment horizontal="left" vertical="center" shrinkToFit="1"/>
    </xf>
    <xf numFmtId="0" fontId="4" fillId="3" borderId="25" xfId="0" applyFont="1" applyFill="1" applyBorder="1" applyAlignment="1">
      <alignment horizontal="left" vertical="center" shrinkToFit="1"/>
    </xf>
    <xf numFmtId="0" fontId="4" fillId="3" borderId="4" xfId="0" applyFont="1" applyFill="1" applyBorder="1" applyAlignment="1">
      <alignment horizontal="left" vertical="center" shrinkToFit="1"/>
    </xf>
    <xf numFmtId="0" fontId="4" fillId="3" borderId="5" xfId="0" applyFont="1" applyFill="1" applyBorder="1" applyAlignment="1">
      <alignment horizontal="left" vertical="center" shrinkToFit="1"/>
    </xf>
    <xf numFmtId="0" fontId="15" fillId="0" borderId="10" xfId="0" applyFont="1" applyBorder="1" applyAlignment="1">
      <alignment horizontal="center" vertical="center"/>
    </xf>
    <xf numFmtId="0" fontId="15" fillId="0" borderId="12" xfId="0" applyFont="1" applyBorder="1" applyAlignment="1">
      <alignment horizontal="center" vertical="center"/>
    </xf>
    <xf numFmtId="0" fontId="15" fillId="0" borderId="88" xfId="0" applyFont="1" applyBorder="1" applyAlignment="1">
      <alignment horizontal="center" vertical="center"/>
    </xf>
    <xf numFmtId="0" fontId="15" fillId="0" borderId="32" xfId="0" applyFont="1" applyBorder="1" applyAlignment="1">
      <alignment horizontal="center" vertical="center"/>
    </xf>
    <xf numFmtId="0" fontId="15" fillId="0" borderId="11" xfId="0" applyFont="1" applyBorder="1" applyAlignment="1">
      <alignment horizontal="center" vertical="center"/>
    </xf>
    <xf numFmtId="0" fontId="4" fillId="3" borderId="22"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19" xfId="0" applyFont="1" applyFill="1" applyBorder="1" applyAlignment="1">
      <alignment horizontal="left" vertical="center" shrinkToFit="1"/>
    </xf>
    <xf numFmtId="0" fontId="4" fillId="3" borderId="20" xfId="0" applyFont="1" applyFill="1" applyBorder="1" applyAlignment="1">
      <alignment horizontal="left" vertical="center" shrinkToFit="1"/>
    </xf>
    <xf numFmtId="0" fontId="4" fillId="3" borderId="21" xfId="0" applyFont="1" applyFill="1" applyBorder="1" applyAlignment="1">
      <alignment horizontal="left" vertical="center" shrinkToFit="1"/>
    </xf>
    <xf numFmtId="0" fontId="4" fillId="3" borderId="15"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18"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17"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3" borderId="8" xfId="0" applyFont="1" applyFill="1" applyBorder="1" applyAlignment="1">
      <alignment horizontal="left" vertical="center" shrinkToFit="1"/>
    </xf>
    <xf numFmtId="0" fontId="4" fillId="3" borderId="9" xfId="0" applyFont="1" applyFill="1" applyBorder="1" applyAlignment="1">
      <alignment horizontal="left" vertical="center" shrinkToFit="1"/>
    </xf>
    <xf numFmtId="0" fontId="4" fillId="3" borderId="16" xfId="0" applyFont="1" applyFill="1" applyBorder="1" applyAlignment="1">
      <alignment horizontal="left" vertical="center" shrinkToFit="1"/>
    </xf>
    <xf numFmtId="0" fontId="4" fillId="6" borderId="15"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8" xfId="0" applyFont="1" applyFill="1" applyBorder="1" applyAlignment="1">
      <alignment horizontal="left" vertical="center" shrinkToFit="1"/>
    </xf>
    <xf numFmtId="0" fontId="4" fillId="6" borderId="9" xfId="0" applyFont="1" applyFill="1" applyBorder="1" applyAlignment="1">
      <alignment horizontal="left" vertical="center" shrinkToFit="1"/>
    </xf>
    <xf numFmtId="0" fontId="4" fillId="6" borderId="16" xfId="0" applyFont="1" applyFill="1" applyBorder="1" applyAlignment="1">
      <alignment horizontal="left" vertical="center" shrinkToFi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8" xfId="0" applyFont="1" applyFill="1" applyBorder="1" applyAlignment="1">
      <alignment horizontal="center" vertical="center" shrinkToFit="1"/>
    </xf>
    <xf numFmtId="0" fontId="4" fillId="6" borderId="9" xfId="0" applyFont="1" applyFill="1" applyBorder="1" applyAlignment="1">
      <alignment horizontal="center" vertical="center" shrinkToFit="1"/>
    </xf>
    <xf numFmtId="0" fontId="4" fillId="6" borderId="16" xfId="0" applyFont="1" applyFill="1" applyBorder="1" applyAlignment="1">
      <alignment horizontal="center" vertical="center" shrinkToFit="1"/>
    </xf>
    <xf numFmtId="0" fontId="4" fillId="3" borderId="10"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1" xfId="0" applyFont="1" applyFill="1" applyBorder="1" applyAlignment="1">
      <alignment horizontal="center" vertical="center"/>
    </xf>
    <xf numFmtId="0" fontId="4" fillId="6" borderId="25" xfId="0" applyFont="1" applyFill="1" applyBorder="1" applyAlignment="1">
      <alignment horizontal="center" vertical="center" shrinkToFit="1"/>
    </xf>
    <xf numFmtId="0" fontId="4" fillId="6" borderId="4" xfId="0" applyFont="1" applyFill="1" applyBorder="1" applyAlignment="1">
      <alignment horizontal="center" vertical="center" shrinkToFit="1"/>
    </xf>
    <xf numFmtId="0" fontId="4" fillId="6" borderId="5" xfId="0" applyFont="1" applyFill="1" applyBorder="1" applyAlignment="1">
      <alignment horizontal="center" vertical="center" shrinkToFit="1"/>
    </xf>
    <xf numFmtId="0" fontId="26" fillId="0" borderId="15" xfId="0" applyFont="1" applyBorder="1" applyAlignment="1">
      <alignment horizontal="center" vertical="center" textRotation="255"/>
    </xf>
    <xf numFmtId="0" fontId="26" fillId="0" borderId="18" xfId="0" applyFont="1" applyBorder="1" applyAlignment="1">
      <alignment horizontal="center" vertical="center" textRotation="255"/>
    </xf>
    <xf numFmtId="0" fontId="26" fillId="0" borderId="3" xfId="0" applyFont="1" applyBorder="1" applyAlignment="1">
      <alignment horizontal="center" vertical="center" textRotation="255"/>
    </xf>
    <xf numFmtId="0" fontId="26" fillId="0" borderId="24" xfId="0" applyFont="1" applyBorder="1" applyAlignment="1">
      <alignment horizontal="center" vertical="center" textRotation="255"/>
    </xf>
    <xf numFmtId="0" fontId="33" fillId="0" borderId="53" xfId="0" applyFont="1" applyBorder="1" applyAlignment="1">
      <alignment horizontal="center" vertical="center"/>
    </xf>
    <xf numFmtId="0" fontId="33" fillId="0" borderId="54" xfId="0" applyFont="1" applyBorder="1" applyAlignment="1">
      <alignment horizontal="center" vertical="center"/>
    </xf>
    <xf numFmtId="0" fontId="33" fillId="0" borderId="55" xfId="0" applyFont="1" applyBorder="1" applyAlignment="1">
      <alignment horizontal="center" vertical="center"/>
    </xf>
    <xf numFmtId="0" fontId="33" fillId="0" borderId="53" xfId="0" applyFont="1" applyBorder="1" applyAlignment="1">
      <alignment horizontal="left" vertical="center"/>
    </xf>
    <xf numFmtId="0" fontId="33" fillId="0" borderId="54" xfId="0" applyFont="1" applyBorder="1" applyAlignment="1">
      <alignment horizontal="left" vertical="center"/>
    </xf>
    <xf numFmtId="0" fontId="33" fillId="0" borderId="76" xfId="0" applyFont="1" applyBorder="1" applyAlignment="1">
      <alignment horizontal="left" vertical="center"/>
    </xf>
    <xf numFmtId="0" fontId="33" fillId="0" borderId="84" xfId="0" applyFont="1" applyBorder="1" applyAlignment="1">
      <alignment horizontal="center" vertical="center"/>
    </xf>
    <xf numFmtId="0" fontId="33" fillId="0" borderId="85" xfId="0" applyFont="1" applyBorder="1" applyAlignment="1">
      <alignment horizontal="center" vertical="center"/>
    </xf>
    <xf numFmtId="0" fontId="33" fillId="0" borderId="86" xfId="0" applyFont="1" applyBorder="1" applyAlignment="1">
      <alignment horizontal="center" vertical="center"/>
    </xf>
    <xf numFmtId="0" fontId="33" fillId="0" borderId="84" xfId="0" applyFont="1" applyBorder="1" applyAlignment="1">
      <alignment horizontal="left" vertical="center"/>
    </xf>
    <xf numFmtId="0" fontId="33" fillId="0" borderId="85" xfId="0" applyFont="1" applyBorder="1" applyAlignment="1">
      <alignment horizontal="left" vertical="center"/>
    </xf>
    <xf numFmtId="0" fontId="33" fillId="0" borderId="87" xfId="0" applyFont="1" applyBorder="1" applyAlignment="1">
      <alignment horizontal="left" vertical="center"/>
    </xf>
    <xf numFmtId="0" fontId="4" fillId="6" borderId="22"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4" fillId="6" borderId="19" xfId="0" applyFont="1" applyFill="1" applyBorder="1" applyAlignment="1">
      <alignment horizontal="left" vertical="center" shrinkToFit="1"/>
    </xf>
    <xf numFmtId="0" fontId="4" fillId="6" borderId="20" xfId="0" applyFont="1" applyFill="1" applyBorder="1" applyAlignment="1">
      <alignment horizontal="left" vertical="center" shrinkToFit="1"/>
    </xf>
    <xf numFmtId="0" fontId="4" fillId="6" borderId="21" xfId="0" applyFont="1" applyFill="1" applyBorder="1" applyAlignment="1">
      <alignment horizontal="left" vertical="center" shrinkToFit="1"/>
    </xf>
    <xf numFmtId="0" fontId="4" fillId="6" borderId="10" xfId="0" applyFont="1" applyFill="1" applyBorder="1" applyAlignment="1">
      <alignment horizontal="center" vertical="center"/>
    </xf>
    <xf numFmtId="0" fontId="4" fillId="6" borderId="12" xfId="0" applyFont="1" applyFill="1" applyBorder="1" applyAlignment="1">
      <alignment horizontal="center" vertical="center"/>
    </xf>
    <xf numFmtId="0" fontId="4" fillId="6" borderId="11" xfId="0" applyFont="1" applyFill="1" applyBorder="1" applyAlignment="1">
      <alignment horizontal="center" vertical="center"/>
    </xf>
    <xf numFmtId="0" fontId="33" fillId="0" borderId="64" xfId="0" applyFont="1" applyBorder="1" applyAlignment="1">
      <alignment horizontal="center" vertical="center"/>
    </xf>
    <xf numFmtId="0" fontId="33" fillId="0" borderId="65" xfId="0" applyFont="1" applyBorder="1" applyAlignment="1">
      <alignment horizontal="center" vertical="center"/>
    </xf>
    <xf numFmtId="0" fontId="33" fillId="0" borderId="66" xfId="0" applyFont="1" applyBorder="1" applyAlignment="1">
      <alignment horizontal="center" vertical="center"/>
    </xf>
    <xf numFmtId="0" fontId="33" fillId="0" borderId="67" xfId="0" applyFont="1" applyBorder="1" applyAlignment="1">
      <alignment horizontal="left" vertical="center"/>
    </xf>
    <xf numFmtId="0" fontId="33" fillId="0" borderId="65" xfId="0" applyFont="1" applyBorder="1" applyAlignment="1">
      <alignment horizontal="left" vertical="center"/>
    </xf>
    <xf numFmtId="0" fontId="33" fillId="0" borderId="68" xfId="0" applyFont="1" applyBorder="1" applyAlignment="1">
      <alignment horizontal="left" vertical="center"/>
    </xf>
    <xf numFmtId="0" fontId="33" fillId="0" borderId="69" xfId="0" applyFont="1" applyBorder="1" applyAlignment="1">
      <alignment horizontal="center" vertical="center"/>
    </xf>
    <xf numFmtId="0" fontId="33" fillId="0" borderId="41" xfId="0" applyFont="1" applyBorder="1" applyAlignment="1">
      <alignment horizontal="center" vertical="center"/>
    </xf>
    <xf numFmtId="0" fontId="33" fillId="0" borderId="40" xfId="0" applyFont="1" applyBorder="1" applyAlignment="1">
      <alignment horizontal="left" vertical="center"/>
    </xf>
    <xf numFmtId="0" fontId="33" fillId="0" borderId="41" xfId="0" applyFont="1" applyBorder="1" applyAlignment="1">
      <alignment horizontal="left" vertical="center"/>
    </xf>
    <xf numFmtId="0" fontId="33" fillId="0" borderId="42" xfId="0" applyFont="1" applyBorder="1" applyAlignment="1">
      <alignment horizontal="left" vertical="center"/>
    </xf>
    <xf numFmtId="0" fontId="33" fillId="0" borderId="70" xfId="0" applyFont="1" applyBorder="1" applyAlignment="1">
      <alignment horizontal="center" vertical="center"/>
    </xf>
    <xf numFmtId="0" fontId="33" fillId="0" borderId="71" xfId="0" applyFont="1" applyBorder="1" applyAlignment="1">
      <alignment horizontal="center" vertical="center"/>
    </xf>
    <xf numFmtId="0" fontId="33" fillId="0" borderId="72" xfId="0" applyFont="1" applyBorder="1" applyAlignment="1">
      <alignment horizontal="center" vertical="center"/>
    </xf>
    <xf numFmtId="0" fontId="33" fillId="0" borderId="73" xfId="0" applyFont="1" applyBorder="1" applyAlignment="1">
      <alignment horizontal="left" vertical="center"/>
    </xf>
    <xf numFmtId="0" fontId="33" fillId="0" borderId="71" xfId="0" applyFont="1" applyBorder="1" applyAlignment="1">
      <alignment horizontal="left" vertical="center"/>
    </xf>
    <xf numFmtId="0" fontId="33" fillId="0" borderId="74" xfId="0" applyFont="1" applyBorder="1" applyAlignment="1">
      <alignment horizontal="left" vertical="center"/>
    </xf>
    <xf numFmtId="0" fontId="33" fillId="0" borderId="45" xfId="0" applyFont="1" applyBorder="1" applyAlignment="1">
      <alignment horizontal="left" vertical="center"/>
    </xf>
    <xf numFmtId="0" fontId="33" fillId="0" borderId="34" xfId="0" applyFont="1" applyBorder="1" applyAlignment="1">
      <alignment horizontal="left" vertical="center"/>
    </xf>
    <xf numFmtId="0" fontId="33" fillId="0" borderId="35" xfId="0" applyFont="1" applyBorder="1" applyAlignment="1">
      <alignment horizontal="left" vertical="center"/>
    </xf>
    <xf numFmtId="0" fontId="26" fillId="0" borderId="6" xfId="0" applyFont="1" applyBorder="1" applyAlignment="1">
      <alignment horizontal="center" vertical="center" textRotation="255"/>
    </xf>
    <xf numFmtId="0" fontId="26" fillId="0" borderId="17" xfId="0" applyFont="1" applyBorder="1" applyAlignment="1">
      <alignment horizontal="center" vertical="center" textRotation="255"/>
    </xf>
    <xf numFmtId="0" fontId="26" fillId="0" borderId="36" xfId="0" applyFont="1" applyBorder="1" applyAlignment="1">
      <alignment horizontal="center" vertical="center" textRotation="255"/>
    </xf>
    <xf numFmtId="0" fontId="26" fillId="0" borderId="38" xfId="0" applyFont="1" applyBorder="1" applyAlignment="1">
      <alignment horizontal="center" vertical="center" textRotation="255"/>
    </xf>
    <xf numFmtId="0" fontId="33" fillId="0" borderId="40" xfId="0" applyFont="1" applyBorder="1" applyAlignment="1">
      <alignment horizontal="center" vertical="center"/>
    </xf>
    <xf numFmtId="0" fontId="33" fillId="0" borderId="57" xfId="0" applyFont="1" applyBorder="1" applyAlignment="1">
      <alignment horizontal="center" vertical="center"/>
    </xf>
    <xf numFmtId="0" fontId="33" fillId="0" borderId="77" xfId="0" applyFont="1" applyBorder="1" applyAlignment="1">
      <alignment horizontal="center" vertical="center"/>
    </xf>
    <xf numFmtId="0" fontId="33" fillId="0" borderId="78" xfId="0" applyFont="1" applyBorder="1" applyAlignment="1">
      <alignment horizontal="center" vertical="center"/>
    </xf>
    <xf numFmtId="0" fontId="33" fillId="0" borderId="79" xfId="0" applyFont="1" applyBorder="1" applyAlignment="1">
      <alignment horizontal="center" vertical="center"/>
    </xf>
    <xf numFmtId="0" fontId="33" fillId="0" borderId="80" xfId="0" applyFont="1" applyBorder="1" applyAlignment="1">
      <alignment horizontal="center" vertical="center"/>
    </xf>
    <xf numFmtId="0" fontId="33" fillId="0" borderId="81" xfId="0" applyFont="1" applyBorder="1" applyAlignment="1">
      <alignment horizontal="center" vertical="center"/>
    </xf>
    <xf numFmtId="0" fontId="33" fillId="0" borderId="82" xfId="0" applyFont="1" applyBorder="1" applyAlignment="1">
      <alignment horizontal="center" vertical="center"/>
    </xf>
    <xf numFmtId="0" fontId="33" fillId="0" borderId="80" xfId="0" applyFont="1" applyBorder="1" applyAlignment="1">
      <alignment horizontal="left" vertical="center"/>
    </xf>
    <xf numFmtId="0" fontId="33" fillId="0" borderId="81" xfId="0" applyFont="1" applyBorder="1" applyAlignment="1">
      <alignment horizontal="left" vertical="center"/>
    </xf>
    <xf numFmtId="0" fontId="33" fillId="0" borderId="83" xfId="0" applyFont="1" applyBorder="1" applyAlignment="1">
      <alignment horizontal="left" vertical="center"/>
    </xf>
    <xf numFmtId="0" fontId="29" fillId="0" borderId="48" xfId="0" applyFont="1" applyBorder="1" applyAlignment="1">
      <alignment horizontal="center" vertical="center" wrapText="1"/>
    </xf>
    <xf numFmtId="0" fontId="29" fillId="0" borderId="34" xfId="0" applyFont="1" applyBorder="1" applyAlignment="1">
      <alignment horizontal="center" vertical="center" wrapText="1"/>
    </xf>
    <xf numFmtId="0" fontId="34" fillId="0" borderId="33" xfId="4" applyFont="1" applyBorder="1" applyAlignment="1">
      <alignment horizontal="center" vertical="center"/>
    </xf>
    <xf numFmtId="0" fontId="34" fillId="0" borderId="75" xfId="4" applyFont="1" applyBorder="1" applyAlignment="1">
      <alignment horizontal="center" vertical="center"/>
    </xf>
    <xf numFmtId="0" fontId="33" fillId="0" borderId="45" xfId="0" applyFont="1" applyBorder="1" applyAlignment="1">
      <alignment horizontal="center" vertical="center"/>
    </xf>
    <xf numFmtId="0" fontId="33" fillId="0" borderId="34" xfId="0" applyFont="1" applyBorder="1" applyAlignment="1">
      <alignment horizontal="center" vertical="center"/>
    </xf>
    <xf numFmtId="0" fontId="33" fillId="0" borderId="49" xfId="0" applyFont="1" applyBorder="1" applyAlignment="1">
      <alignment horizontal="center" vertical="center"/>
    </xf>
    <xf numFmtId="0" fontId="33" fillId="0" borderId="44" xfId="0" applyFont="1" applyBorder="1" applyAlignment="1">
      <alignment horizontal="center" vertical="center"/>
    </xf>
    <xf numFmtId="0" fontId="33" fillId="0" borderId="43" xfId="0" applyFont="1" applyBorder="1" applyAlignment="1">
      <alignment horizontal="center" vertical="center"/>
    </xf>
    <xf numFmtId="0" fontId="18" fillId="7" borderId="22" xfId="0" applyFont="1" applyFill="1" applyBorder="1" applyAlignment="1">
      <alignment horizontal="left" vertical="center"/>
    </xf>
    <xf numFmtId="0" fontId="18" fillId="7" borderId="20" xfId="0" applyFont="1" applyFill="1" applyBorder="1" applyAlignment="1">
      <alignment horizontal="left" vertical="center"/>
    </xf>
    <xf numFmtId="0" fontId="18" fillId="7" borderId="21" xfId="0" applyFont="1" applyFill="1" applyBorder="1" applyAlignment="1">
      <alignment horizontal="left" vertical="center"/>
    </xf>
    <xf numFmtId="0" fontId="4" fillId="8" borderId="15" xfId="0" applyFont="1" applyFill="1" applyBorder="1" applyAlignment="1" applyProtection="1">
      <alignment horizontal="left" vertical="top" shrinkToFit="1"/>
      <protection locked="0"/>
    </xf>
    <xf numFmtId="0" fontId="4" fillId="8" borderId="9" xfId="0" applyFont="1" applyFill="1" applyBorder="1" applyAlignment="1" applyProtection="1">
      <alignment horizontal="left" vertical="top" shrinkToFit="1"/>
      <protection locked="0"/>
    </xf>
    <xf numFmtId="0" fontId="4" fillId="8" borderId="16" xfId="0" applyFont="1" applyFill="1" applyBorder="1" applyAlignment="1" applyProtection="1">
      <alignment horizontal="left" vertical="top" shrinkToFit="1"/>
      <protection locked="0"/>
    </xf>
    <xf numFmtId="0" fontId="4" fillId="8" borderId="6" xfId="0" applyFont="1" applyFill="1" applyBorder="1" applyAlignment="1" applyProtection="1">
      <alignment horizontal="left" vertical="top" shrinkToFit="1"/>
      <protection locked="0"/>
    </xf>
    <xf numFmtId="0" fontId="4" fillId="8" borderId="0" xfId="0" applyFont="1" applyFill="1" applyAlignment="1" applyProtection="1">
      <alignment horizontal="left" vertical="top" shrinkToFit="1"/>
      <protection locked="0"/>
    </xf>
    <xf numFmtId="0" fontId="4" fillId="8" borderId="7" xfId="0" applyFont="1" applyFill="1" applyBorder="1" applyAlignment="1" applyProtection="1">
      <alignment horizontal="left" vertical="top" shrinkToFit="1"/>
      <protection locked="0"/>
    </xf>
    <xf numFmtId="0" fontId="4" fillId="8" borderId="36" xfId="0" applyFont="1" applyFill="1" applyBorder="1" applyAlignment="1" applyProtection="1">
      <alignment horizontal="left" vertical="top" shrinkToFit="1"/>
      <protection locked="0"/>
    </xf>
    <xf numFmtId="0" fontId="4" fillId="8" borderId="37" xfId="0" applyFont="1" applyFill="1" applyBorder="1" applyAlignment="1" applyProtection="1">
      <alignment horizontal="left" vertical="top" shrinkToFit="1"/>
      <protection locked="0"/>
    </xf>
    <xf numFmtId="0" fontId="4" fillId="8" borderId="47" xfId="0" applyFont="1" applyFill="1" applyBorder="1" applyAlignment="1" applyProtection="1">
      <alignment horizontal="left" vertical="top" shrinkToFit="1"/>
      <protection locked="0"/>
    </xf>
    <xf numFmtId="0" fontId="18" fillId="7" borderId="48" xfId="0" applyFont="1" applyFill="1" applyBorder="1" applyAlignment="1">
      <alignment horizontal="left" vertical="center"/>
    </xf>
    <xf numFmtId="0" fontId="18" fillId="7" borderId="34" xfId="0" applyFont="1" applyFill="1" applyBorder="1" applyAlignment="1">
      <alignment horizontal="left" vertical="center"/>
    </xf>
    <xf numFmtId="0" fontId="18" fillId="7" borderId="49" xfId="0" applyFont="1" applyFill="1" applyBorder="1" applyAlignment="1">
      <alignment horizontal="left" vertical="center"/>
    </xf>
    <xf numFmtId="0" fontId="18" fillId="7" borderId="33" xfId="0" applyFont="1" applyFill="1" applyBorder="1" applyAlignment="1">
      <alignment horizontal="left" vertical="center"/>
    </xf>
    <xf numFmtId="0" fontId="18" fillId="7" borderId="35" xfId="0" applyFont="1" applyFill="1" applyBorder="1" applyAlignment="1">
      <alignment horizontal="left" vertical="center"/>
    </xf>
    <xf numFmtId="0" fontId="4" fillId="8" borderId="18" xfId="0" applyFont="1" applyFill="1" applyBorder="1" applyAlignment="1" applyProtection="1">
      <alignment horizontal="left" vertical="top" shrinkToFit="1"/>
      <protection locked="0"/>
    </xf>
    <xf numFmtId="0" fontId="4" fillId="8" borderId="17" xfId="0" applyFont="1" applyFill="1" applyBorder="1" applyAlignment="1" applyProtection="1">
      <alignment horizontal="left" vertical="top" shrinkToFit="1"/>
      <protection locked="0"/>
    </xf>
    <xf numFmtId="0" fontId="4" fillId="8" borderId="3" xfId="0" applyFont="1" applyFill="1" applyBorder="1" applyAlignment="1" applyProtection="1">
      <alignment horizontal="left" vertical="top" shrinkToFit="1"/>
      <protection locked="0"/>
    </xf>
    <xf numFmtId="0" fontId="4" fillId="8" borderId="4" xfId="0" applyFont="1" applyFill="1" applyBorder="1" applyAlignment="1" applyProtection="1">
      <alignment horizontal="left" vertical="top" shrinkToFit="1"/>
      <protection locked="0"/>
    </xf>
    <xf numFmtId="0" fontId="4" fillId="8" borderId="24" xfId="0" applyFont="1" applyFill="1" applyBorder="1" applyAlignment="1" applyProtection="1">
      <alignment horizontal="left" vertical="top" shrinkToFit="1"/>
      <protection locked="0"/>
    </xf>
    <xf numFmtId="0" fontId="4" fillId="8" borderId="8" xfId="0" applyFont="1" applyFill="1" applyBorder="1" applyAlignment="1" applyProtection="1">
      <alignment horizontal="left" vertical="top" shrinkToFit="1"/>
      <protection locked="0"/>
    </xf>
    <xf numFmtId="0" fontId="4" fillId="8" borderId="13" xfId="0" applyFont="1" applyFill="1" applyBorder="1" applyAlignment="1" applyProtection="1">
      <alignment horizontal="left" vertical="top" shrinkToFit="1"/>
      <protection locked="0"/>
    </xf>
    <xf numFmtId="0" fontId="4" fillId="8" borderId="25" xfId="0" applyFont="1" applyFill="1" applyBorder="1" applyAlignment="1" applyProtection="1">
      <alignment horizontal="left" vertical="top" shrinkToFit="1"/>
      <protection locked="0"/>
    </xf>
    <xf numFmtId="0" fontId="4" fillId="8" borderId="5" xfId="0" applyFont="1" applyFill="1" applyBorder="1" applyAlignment="1" applyProtection="1">
      <alignment horizontal="left" vertical="top" shrinkToFit="1"/>
      <protection locked="0"/>
    </xf>
    <xf numFmtId="183" fontId="19" fillId="0" borderId="0" xfId="0" applyNumberFormat="1" applyFont="1" applyAlignment="1">
      <alignment horizontal="right" vertical="center" indent="1" shrinkToFit="1"/>
    </xf>
    <xf numFmtId="183" fontId="19" fillId="0" borderId="7" xfId="0" applyNumberFormat="1" applyFont="1" applyBorder="1" applyAlignment="1">
      <alignment horizontal="right" vertical="center" indent="1" shrinkToFit="1"/>
    </xf>
    <xf numFmtId="38" fontId="45" fillId="0" borderId="10" xfId="1" applyFont="1" applyFill="1" applyBorder="1" applyAlignment="1" applyProtection="1">
      <alignment horizontal="center" vertical="center"/>
      <protection hidden="1"/>
    </xf>
    <xf numFmtId="38" fontId="45" fillId="0" borderId="11" xfId="1" applyFont="1" applyFill="1" applyBorder="1" applyAlignment="1" applyProtection="1">
      <alignment horizontal="center" vertical="center"/>
      <protection hidden="1"/>
    </xf>
    <xf numFmtId="0" fontId="7" fillId="0" borderId="52"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49" xfId="0" applyFont="1" applyBorder="1" applyAlignment="1">
      <alignment horizontal="center" vertical="center"/>
    </xf>
    <xf numFmtId="0" fontId="41" fillId="0" borderId="34" xfId="0" applyFont="1" applyBorder="1" applyAlignment="1">
      <alignment horizontal="right" vertical="center"/>
    </xf>
    <xf numFmtId="0" fontId="41" fillId="0" borderId="49" xfId="0" applyFont="1" applyBorder="1" applyAlignment="1">
      <alignment horizontal="right" vertical="center"/>
    </xf>
    <xf numFmtId="0" fontId="7" fillId="0" borderId="14" xfId="0" applyFont="1" applyBorder="1" applyAlignment="1">
      <alignment horizontal="center" vertical="center" wrapText="1"/>
    </xf>
    <xf numFmtId="0" fontId="7" fillId="0" borderId="14" xfId="0" applyFont="1" applyBorder="1" applyAlignment="1">
      <alignment horizontal="center" vertical="center"/>
    </xf>
    <xf numFmtId="0" fontId="7" fillId="0" borderId="49" xfId="0" applyFont="1" applyBorder="1" applyAlignment="1">
      <alignment horizontal="center" vertical="center" wrapText="1"/>
    </xf>
    <xf numFmtId="0" fontId="4" fillId="0" borderId="52"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center" vertical="center"/>
    </xf>
    <xf numFmtId="0" fontId="7" fillId="0" borderId="51"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9" xfId="0" applyFont="1" applyBorder="1" applyAlignment="1">
      <alignment horizontal="center" vertical="center" wrapText="1"/>
    </xf>
    <xf numFmtId="0" fontId="16" fillId="8" borderId="37" xfId="0" applyFont="1" applyFill="1" applyBorder="1" applyAlignment="1" applyProtection="1">
      <alignment horizontal="left" vertical="center"/>
      <protection locked="0"/>
    </xf>
    <xf numFmtId="0" fontId="7" fillId="0" borderId="33" xfId="0" applyFont="1" applyBorder="1" applyAlignment="1">
      <alignment horizontal="center" vertical="center"/>
    </xf>
    <xf numFmtId="0" fontId="7" fillId="0" borderId="49" xfId="0" applyFont="1" applyBorder="1" applyAlignment="1">
      <alignment horizontal="center" vertical="center"/>
    </xf>
    <xf numFmtId="0" fontId="7" fillId="8" borderId="33" xfId="0" applyFont="1" applyFill="1" applyBorder="1" applyAlignment="1" applyProtection="1">
      <alignment horizontal="center" vertical="center" shrinkToFit="1"/>
      <protection locked="0"/>
    </xf>
    <xf numFmtId="0" fontId="7" fillId="8" borderId="49" xfId="0" applyFont="1" applyFill="1" applyBorder="1" applyAlignment="1" applyProtection="1">
      <alignment horizontal="center" vertical="center" shrinkToFit="1"/>
      <protection locked="0"/>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0" borderId="51" xfId="0" applyFont="1" applyBorder="1" applyAlignment="1">
      <alignment horizontal="center" vertical="center"/>
    </xf>
    <xf numFmtId="0" fontId="7" fillId="0" borderId="38" xfId="0" applyFont="1" applyBorder="1" applyAlignment="1">
      <alignment horizontal="center" vertical="center"/>
    </xf>
    <xf numFmtId="0" fontId="7" fillId="0" borderId="34"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30"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3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4" borderId="0" xfId="0" applyFont="1" applyFill="1" applyAlignment="1">
      <alignment horizontal="distributed" vertical="center"/>
    </xf>
    <xf numFmtId="0" fontId="3" fillId="0" borderId="14" xfId="0" applyFont="1" applyBorder="1" applyAlignment="1">
      <alignment horizontal="center" vertical="center"/>
    </xf>
    <xf numFmtId="0" fontId="4" fillId="0" borderId="8" xfId="0" applyFont="1" applyBorder="1" applyAlignment="1">
      <alignment horizontal="center" vertical="center" wrapText="1"/>
    </xf>
    <xf numFmtId="0" fontId="4" fillId="0" borderId="4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0" xfId="0" applyFont="1" applyBorder="1" applyAlignment="1">
      <alignment horizontal="center" vertical="center" wrapText="1"/>
    </xf>
    <xf numFmtId="0" fontId="4" fillId="0" borderId="9" xfId="0" applyFont="1" applyBorder="1" applyAlignment="1">
      <alignment horizontal="center" vertical="center" wrapText="1"/>
    </xf>
    <xf numFmtId="0" fontId="8" fillId="8" borderId="37" xfId="0" applyFont="1" applyFill="1" applyBorder="1" applyAlignment="1" applyProtection="1">
      <alignment horizontal="left" vertical="center" shrinkToFit="1"/>
      <protection locked="0"/>
    </xf>
    <xf numFmtId="0" fontId="7" fillId="8" borderId="34" xfId="0" applyFont="1" applyFill="1" applyBorder="1" applyAlignment="1" applyProtection="1">
      <alignment horizontal="center" vertical="center" shrinkToFit="1"/>
      <protection locked="0"/>
    </xf>
    <xf numFmtId="14" fontId="46" fillId="5" borderId="14" xfId="0" applyNumberFormat="1" applyFont="1" applyFill="1" applyBorder="1" applyAlignment="1">
      <alignment horizontal="center" vertical="center" shrinkToFit="1"/>
    </xf>
    <xf numFmtId="14" fontId="7" fillId="8" borderId="33" xfId="0" applyNumberFormat="1" applyFont="1" applyFill="1" applyBorder="1" applyAlignment="1" applyProtection="1">
      <alignment horizontal="center" vertical="center" shrinkToFit="1"/>
      <protection locked="0"/>
    </xf>
    <xf numFmtId="14" fontId="7" fillId="8" borderId="49" xfId="0" applyNumberFormat="1" applyFont="1" applyFill="1" applyBorder="1" applyAlignment="1" applyProtection="1">
      <alignment horizontal="center" vertical="center" shrinkToFit="1"/>
      <protection locked="0"/>
    </xf>
    <xf numFmtId="0" fontId="24" fillId="0" borderId="8" xfId="0" applyFont="1" applyBorder="1" applyAlignment="1">
      <alignment horizontal="center" vertical="center" wrapText="1"/>
    </xf>
    <xf numFmtId="0" fontId="24" fillId="0" borderId="51" xfId="0" applyFont="1" applyBorder="1" applyAlignment="1">
      <alignment horizontal="center" vertical="center" wrapText="1"/>
    </xf>
    <xf numFmtId="0" fontId="29" fillId="0" borderId="33" xfId="0" applyFont="1" applyBorder="1" applyAlignment="1">
      <alignment horizontal="left" vertical="center"/>
    </xf>
    <xf numFmtId="0" fontId="29" fillId="0" borderId="34" xfId="0" applyFont="1" applyBorder="1" applyAlignment="1">
      <alignment horizontal="left" vertical="center"/>
    </xf>
    <xf numFmtId="0" fontId="29" fillId="0" borderId="49" xfId="0" applyFont="1" applyBorder="1" applyAlignment="1">
      <alignment horizontal="left" vertical="center"/>
    </xf>
    <xf numFmtId="0" fontId="27" fillId="0" borderId="33" xfId="0" applyFont="1" applyBorder="1" applyAlignment="1">
      <alignment horizontal="center" vertical="center"/>
    </xf>
    <xf numFmtId="0" fontId="27" fillId="0" borderId="49" xfId="0" applyFont="1" applyBorder="1" applyAlignment="1">
      <alignment horizontal="center" vertical="center"/>
    </xf>
    <xf numFmtId="0" fontId="15" fillId="0" borderId="41" xfId="7" applyFont="1" applyBorder="1" applyAlignment="1">
      <alignment horizontal="left" vertical="center" wrapText="1"/>
    </xf>
    <xf numFmtId="0" fontId="15" fillId="0" borderId="109" xfId="7" applyFont="1" applyBorder="1" applyAlignment="1">
      <alignment horizontal="left" vertical="center" wrapText="1"/>
    </xf>
    <xf numFmtId="179" fontId="29" fillId="0" borderId="33" xfId="0" applyNumberFormat="1" applyFont="1" applyBorder="1" applyAlignment="1">
      <alignment horizontal="right" vertical="center"/>
    </xf>
    <xf numFmtId="179" fontId="29" fillId="0" borderId="34" xfId="0" applyNumberFormat="1" applyFont="1" applyBorder="1" applyAlignment="1">
      <alignment horizontal="right" vertical="center"/>
    </xf>
    <xf numFmtId="179" fontId="29" fillId="0" borderId="49" xfId="0" applyNumberFormat="1" applyFont="1" applyBorder="1" applyAlignment="1">
      <alignment horizontal="right" vertical="center"/>
    </xf>
    <xf numFmtId="0" fontId="29" fillId="0" borderId="49" xfId="0" applyFont="1" applyBorder="1" applyAlignment="1">
      <alignment horizontal="left" vertical="center" wrapText="1"/>
    </xf>
    <xf numFmtId="0" fontId="27" fillId="0" borderId="96" xfId="0" applyFont="1" applyBorder="1" applyAlignment="1">
      <alignment horizontal="center" vertical="center"/>
    </xf>
    <xf numFmtId="0" fontId="27" fillId="0" borderId="98" xfId="0" applyFont="1" applyBorder="1" applyAlignment="1">
      <alignment horizontal="center" vertical="center"/>
    </xf>
    <xf numFmtId="0" fontId="29" fillId="0" borderId="96" xfId="0" applyFont="1" applyBorder="1" applyAlignment="1">
      <alignment horizontal="left" vertical="center"/>
    </xf>
    <xf numFmtId="0" fontId="29" fillId="0" borderId="97" xfId="0" applyFont="1" applyBorder="1" applyAlignment="1">
      <alignment horizontal="left" vertical="center"/>
    </xf>
    <xf numFmtId="0" fontId="29" fillId="0" borderId="98" xfId="0" applyFont="1" applyBorder="1" applyAlignment="1">
      <alignment horizontal="left" vertical="center"/>
    </xf>
    <xf numFmtId="0" fontId="26" fillId="0" borderId="8" xfId="0" applyFont="1" applyBorder="1" applyAlignment="1">
      <alignment horizontal="center" vertical="center" textRotation="255"/>
    </xf>
    <xf numFmtId="0" fontId="26" fillId="0" borderId="51" xfId="0" applyFont="1" applyBorder="1" applyAlignment="1">
      <alignment horizontal="center" vertical="center" textRotation="255"/>
    </xf>
    <xf numFmtId="0" fontId="29" fillId="0" borderId="53" xfId="0" applyFont="1" applyBorder="1" applyAlignment="1">
      <alignment horizontal="center" vertical="center"/>
    </xf>
    <xf numFmtId="0" fontId="29" fillId="0" borderId="54" xfId="0" applyFont="1" applyBorder="1" applyAlignment="1">
      <alignment horizontal="center" vertical="center"/>
    </xf>
    <xf numFmtId="0" fontId="29" fillId="0" borderId="55" xfId="0" applyFont="1" applyBorder="1" applyAlignment="1">
      <alignment horizontal="center" vertical="center"/>
    </xf>
    <xf numFmtId="0" fontId="29" fillId="0" borderId="53" xfId="0" applyFont="1" applyBorder="1" applyAlignment="1">
      <alignment horizontal="left" vertical="center"/>
    </xf>
    <xf numFmtId="0" fontId="29" fillId="0" borderId="54" xfId="0" applyFont="1" applyBorder="1" applyAlignment="1">
      <alignment horizontal="left" vertical="center"/>
    </xf>
    <xf numFmtId="0" fontId="29" fillId="0" borderId="55" xfId="0" applyFont="1" applyBorder="1" applyAlignment="1">
      <alignment horizontal="left" vertical="center"/>
    </xf>
    <xf numFmtId="0" fontId="29" fillId="0" borderId="80" xfId="0" applyFont="1" applyBorder="1" applyAlignment="1">
      <alignment horizontal="center" vertical="center"/>
    </xf>
    <xf numFmtId="0" fontId="29" fillId="0" borderId="81" xfId="0" applyFont="1" applyBorder="1" applyAlignment="1">
      <alignment horizontal="center" vertical="center"/>
    </xf>
    <xf numFmtId="0" fontId="29" fillId="0" borderId="82" xfId="0" applyFont="1" applyBorder="1" applyAlignment="1">
      <alignment horizontal="center" vertical="center"/>
    </xf>
    <xf numFmtId="0" fontId="29" fillId="0" borderId="80" xfId="0" applyFont="1" applyBorder="1" applyAlignment="1">
      <alignment horizontal="left" vertical="center"/>
    </xf>
    <xf numFmtId="0" fontId="29" fillId="0" borderId="81" xfId="0" applyFont="1" applyBorder="1" applyAlignment="1">
      <alignment horizontal="left" vertical="center"/>
    </xf>
    <xf numFmtId="0" fontId="29" fillId="0" borderId="82" xfId="0" applyFont="1" applyBorder="1" applyAlignment="1">
      <alignment horizontal="left" vertical="center"/>
    </xf>
    <xf numFmtId="0" fontId="29" fillId="0" borderId="45" xfId="0" applyFont="1" applyBorder="1" applyAlignment="1">
      <alignment horizontal="left" vertical="center"/>
    </xf>
    <xf numFmtId="0" fontId="26" fillId="0" borderId="13" xfId="0" applyFont="1" applyBorder="1" applyAlignment="1">
      <alignment horizontal="center" vertical="center" textRotation="255"/>
    </xf>
    <xf numFmtId="0" fontId="29" fillId="0" borderId="40"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0" xfId="0" applyFont="1" applyBorder="1" applyAlignment="1">
      <alignment horizontal="left" vertical="center"/>
    </xf>
    <xf numFmtId="0" fontId="29" fillId="0" borderId="41" xfId="0" applyFont="1" applyBorder="1" applyAlignment="1">
      <alignment horizontal="left" vertical="center"/>
    </xf>
    <xf numFmtId="0" fontId="29" fillId="0" borderId="57" xfId="0" applyFont="1" applyBorder="1" applyAlignment="1">
      <alignment horizontal="left" vertical="center"/>
    </xf>
    <xf numFmtId="0" fontId="29" fillId="0" borderId="77" xfId="0" applyFont="1" applyBorder="1" applyAlignment="1">
      <alignment horizontal="center" vertical="center"/>
    </xf>
    <xf numFmtId="0" fontId="29" fillId="0" borderId="78" xfId="0" applyFont="1" applyBorder="1" applyAlignment="1">
      <alignment horizontal="center" vertical="center"/>
    </xf>
    <xf numFmtId="0" fontId="29" fillId="0" borderId="79" xfId="0" applyFont="1" applyBorder="1" applyAlignment="1">
      <alignment horizontal="center" vertical="center"/>
    </xf>
    <xf numFmtId="0" fontId="29" fillId="0" borderId="33" xfId="0" applyFont="1" applyBorder="1" applyAlignment="1">
      <alignment horizontal="center" vertical="center" wrapText="1"/>
    </xf>
    <xf numFmtId="0" fontId="15" fillId="0" borderId="33" xfId="4" applyFont="1" applyBorder="1" applyAlignment="1">
      <alignment horizontal="center" vertical="center"/>
    </xf>
    <xf numFmtId="0" fontId="15" fillId="0" borderId="75" xfId="4" applyFont="1" applyBorder="1" applyAlignment="1">
      <alignment horizontal="center" vertical="center"/>
    </xf>
    <xf numFmtId="0" fontId="29" fillId="0" borderId="45" xfId="0" applyFont="1" applyBorder="1" applyAlignment="1">
      <alignment horizontal="center" vertical="center"/>
    </xf>
    <xf numFmtId="0" fontId="29" fillId="0" borderId="44" xfId="0" applyFont="1" applyBorder="1" applyAlignment="1">
      <alignment horizontal="center" vertical="center"/>
    </xf>
    <xf numFmtId="0" fontId="29" fillId="0" borderId="43" xfId="0" applyFont="1" applyBorder="1" applyAlignment="1">
      <alignment horizontal="center" vertical="center"/>
    </xf>
    <xf numFmtId="0" fontId="29" fillId="0" borderId="73" xfId="0" applyFont="1" applyBorder="1" applyAlignment="1">
      <alignment horizontal="center" vertical="center"/>
    </xf>
    <xf numFmtId="0" fontId="29" fillId="0" borderId="71" xfId="0" applyFont="1" applyBorder="1" applyAlignment="1">
      <alignment horizontal="center" vertical="center"/>
    </xf>
    <xf numFmtId="0" fontId="29" fillId="0" borderId="72" xfId="0" applyFont="1" applyBorder="1" applyAlignment="1">
      <alignment horizontal="center" vertical="center"/>
    </xf>
    <xf numFmtId="0" fontId="29" fillId="0" borderId="73" xfId="0" applyFont="1" applyBorder="1" applyAlignment="1">
      <alignment horizontal="left" vertical="center"/>
    </xf>
    <xf numFmtId="0" fontId="29" fillId="0" borderId="71" xfId="0" applyFont="1" applyBorder="1" applyAlignment="1">
      <alignment horizontal="left" vertical="center"/>
    </xf>
    <xf numFmtId="0" fontId="29" fillId="0" borderId="72" xfId="0" applyFont="1" applyBorder="1" applyAlignment="1">
      <alignment horizontal="left" vertical="center"/>
    </xf>
    <xf numFmtId="0" fontId="15" fillId="0" borderId="17" xfId="0" applyFont="1" applyBorder="1" applyAlignment="1">
      <alignment horizontal="left" vertical="center"/>
    </xf>
    <xf numFmtId="0" fontId="15" fillId="0" borderId="105" xfId="0" applyFont="1" applyBorder="1" applyAlignment="1">
      <alignment horizontal="center" vertical="center" wrapText="1"/>
    </xf>
    <xf numFmtId="0" fontId="15" fillId="0" borderId="106" xfId="0" applyFont="1" applyBorder="1" applyAlignment="1">
      <alignment horizontal="center" vertical="center" wrapText="1"/>
    </xf>
    <xf numFmtId="0" fontId="15" fillId="0" borderId="107" xfId="0" applyFont="1" applyBorder="1" applyAlignment="1">
      <alignment horizontal="center" vertical="center" wrapText="1"/>
    </xf>
    <xf numFmtId="0" fontId="54" fillId="0" borderId="105" xfId="0" applyFont="1" applyBorder="1" applyAlignment="1">
      <alignment horizontal="center" vertical="center" wrapText="1"/>
    </xf>
    <xf numFmtId="0" fontId="54" fillId="0" borderId="106" xfId="0" applyFont="1" applyBorder="1" applyAlignment="1">
      <alignment horizontal="center" vertical="center" wrapText="1"/>
    </xf>
    <xf numFmtId="0" fontId="54" fillId="0" borderId="107" xfId="0" applyFont="1" applyBorder="1" applyAlignment="1">
      <alignment horizontal="center" vertical="center" wrapText="1"/>
    </xf>
    <xf numFmtId="0" fontId="15" fillId="0" borderId="9" xfId="0" applyFont="1" applyBorder="1" applyAlignment="1">
      <alignment horizontal="left" vertical="center"/>
    </xf>
    <xf numFmtId="179" fontId="29" fillId="0" borderId="96" xfId="0" applyNumberFormat="1" applyFont="1" applyBorder="1" applyAlignment="1">
      <alignment horizontal="right" vertical="center"/>
    </xf>
    <xf numFmtId="179" fontId="29" fillId="0" borderId="97" xfId="0" applyNumberFormat="1" applyFont="1" applyBorder="1" applyAlignment="1">
      <alignment horizontal="right" vertical="center"/>
    </xf>
    <xf numFmtId="179" fontId="29" fillId="0" borderId="98" xfId="0" applyNumberFormat="1" applyFont="1" applyBorder="1" applyAlignment="1">
      <alignment horizontal="right" vertical="center"/>
    </xf>
    <xf numFmtId="0" fontId="29" fillId="0" borderId="96" xfId="0" applyFont="1" applyBorder="1" applyAlignment="1">
      <alignment horizontal="left" vertical="center" wrapText="1"/>
    </xf>
    <xf numFmtId="0" fontId="29" fillId="0" borderId="97" xfId="0" applyFont="1" applyBorder="1" applyAlignment="1">
      <alignment horizontal="left" vertical="center" wrapText="1"/>
    </xf>
    <xf numFmtId="0" fontId="29" fillId="0" borderId="98" xfId="0" applyFont="1" applyBorder="1" applyAlignment="1">
      <alignment horizontal="left" vertical="center" wrapText="1"/>
    </xf>
    <xf numFmtId="49" fontId="15" fillId="0" borderId="41" xfId="7" applyNumberFormat="1" applyFont="1" applyBorder="1" applyAlignment="1">
      <alignment horizontal="left" vertical="center" wrapText="1"/>
    </xf>
    <xf numFmtId="49" fontId="15" fillId="0" borderId="109" xfId="7" applyNumberFormat="1" applyFont="1" applyBorder="1" applyAlignment="1">
      <alignment horizontal="left" vertical="center" wrapText="1"/>
    </xf>
    <xf numFmtId="0" fontId="15" fillId="0" borderId="71" xfId="7" applyFont="1" applyBorder="1" applyAlignment="1">
      <alignment horizontal="left" vertical="center" wrapText="1"/>
    </xf>
    <xf numFmtId="0" fontId="15" fillId="0" borderId="111" xfId="7" applyFont="1" applyBorder="1" applyAlignment="1">
      <alignment horizontal="left" vertical="center" wrapText="1"/>
    </xf>
    <xf numFmtId="0" fontId="15" fillId="0" borderId="109" xfId="0" applyFont="1" applyBorder="1" applyAlignment="1">
      <alignment horizontal="left" vertical="center" wrapText="1" shrinkToFit="1"/>
    </xf>
    <xf numFmtId="177" fontId="3" fillId="0" borderId="37" xfId="0" applyNumberFormat="1" applyFont="1" applyBorder="1" applyAlignment="1">
      <alignment horizontal="center" vertical="center"/>
    </xf>
    <xf numFmtId="177" fontId="3" fillId="0" borderId="38" xfId="0" applyNumberFormat="1" applyFont="1" applyBorder="1" applyAlignment="1">
      <alignment horizontal="center" vertical="center"/>
    </xf>
    <xf numFmtId="179" fontId="15" fillId="0" borderId="51" xfId="0" applyNumberFormat="1" applyFont="1" applyBorder="1" applyAlignment="1" applyProtection="1">
      <alignment horizontal="right" vertical="center" shrinkToFit="1"/>
      <protection locked="0"/>
    </xf>
    <xf numFmtId="0" fontId="15" fillId="0" borderId="37" xfId="0" applyFont="1" applyBorder="1" applyAlignment="1" applyProtection="1">
      <alignment horizontal="right" vertical="center" shrinkToFit="1"/>
      <protection locked="0"/>
    </xf>
    <xf numFmtId="0" fontId="29" fillId="0" borderId="33" xfId="0" applyFont="1" applyBorder="1" applyAlignment="1">
      <alignment vertical="center" wrapText="1"/>
    </xf>
    <xf numFmtId="0" fontId="29" fillId="0" borderId="34" xfId="0" applyFont="1" applyBorder="1" applyAlignment="1">
      <alignment vertical="center" wrapText="1"/>
    </xf>
    <xf numFmtId="0" fontId="29" fillId="0" borderId="49" xfId="0" applyFont="1" applyBorder="1" applyAlignment="1">
      <alignment vertical="center" wrapText="1"/>
    </xf>
    <xf numFmtId="0" fontId="7" fillId="0" borderId="0" xfId="0" applyFont="1" applyAlignment="1">
      <alignment horizontal="left" vertical="center" wrapText="1"/>
    </xf>
    <xf numFmtId="179" fontId="7" fillId="8" borderId="0" xfId="0" applyNumberFormat="1" applyFont="1" applyFill="1" applyAlignment="1">
      <alignment horizontal="right" vertical="center"/>
    </xf>
    <xf numFmtId="0" fontId="4" fillId="0" borderId="0" xfId="6" applyFont="1" applyAlignment="1">
      <alignment horizontal="center" vertical="center"/>
    </xf>
    <xf numFmtId="0" fontId="4" fillId="8" borderId="0" xfId="6" applyFont="1" applyFill="1" applyAlignment="1">
      <alignment horizontal="center" vertical="center"/>
    </xf>
    <xf numFmtId="0" fontId="19" fillId="8" borderId="0" xfId="0" applyFont="1" applyFill="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horizontal="center" vertical="center" wrapText="1"/>
    </xf>
    <xf numFmtId="0" fontId="26" fillId="0" borderId="33" xfId="0" applyFont="1" applyBorder="1" applyAlignment="1">
      <alignment horizontal="center" vertical="center" wrapText="1" shrinkToFit="1"/>
    </xf>
    <xf numFmtId="0" fontId="26" fillId="0" borderId="49" xfId="0" applyFont="1" applyBorder="1" applyAlignment="1">
      <alignment horizontal="center" vertical="center" wrapText="1" shrinkToFit="1"/>
    </xf>
    <xf numFmtId="0" fontId="60" fillId="0" borderId="0" xfId="8" applyFont="1" applyAlignment="1">
      <alignment horizontal="center" vertical="center" wrapText="1"/>
    </xf>
    <xf numFmtId="0" fontId="29" fillId="7" borderId="27" xfId="8" applyFont="1" applyFill="1" applyBorder="1" applyAlignment="1">
      <alignment horizontal="center" vertical="center"/>
    </xf>
    <xf numFmtId="0" fontId="29" fillId="7" borderId="28" xfId="8" applyFont="1" applyFill="1" applyBorder="1" applyAlignment="1">
      <alignment horizontal="center" vertical="center"/>
    </xf>
    <xf numFmtId="0" fontId="3" fillId="0" borderId="32" xfId="8" applyBorder="1" applyAlignment="1">
      <alignment vertical="center" shrinkToFit="1"/>
    </xf>
    <xf numFmtId="0" fontId="3" fillId="0" borderId="12" xfId="8" applyBorder="1" applyAlignment="1">
      <alignment vertical="center" shrinkToFit="1"/>
    </xf>
    <xf numFmtId="0" fontId="3" fillId="0" borderId="11" xfId="8" applyBorder="1" applyAlignment="1">
      <alignment vertical="center" shrinkToFit="1"/>
    </xf>
    <xf numFmtId="0" fontId="18" fillId="0" borderId="20" xfId="8" applyFont="1" applyBorder="1" applyAlignment="1">
      <alignment horizontal="left" vertical="center" wrapText="1" shrinkToFit="1"/>
    </xf>
    <xf numFmtId="0" fontId="18" fillId="0" borderId="1" xfId="8" applyFont="1" applyBorder="1" applyAlignment="1">
      <alignment horizontal="left" vertical="center" shrinkToFit="1"/>
    </xf>
    <xf numFmtId="0" fontId="18" fillId="0" borderId="20" xfId="8" applyFont="1" applyBorder="1" applyAlignment="1">
      <alignment horizontal="left" vertical="center" shrinkToFit="1"/>
    </xf>
    <xf numFmtId="0" fontId="18" fillId="0" borderId="21" xfId="8" applyFont="1" applyBorder="1" applyAlignment="1">
      <alignment horizontal="left" vertical="center" shrinkToFit="1"/>
    </xf>
    <xf numFmtId="0" fontId="15" fillId="0" borderId="9" xfId="8" applyFont="1" applyBorder="1" applyAlignment="1">
      <alignment horizontal="center" vertical="center" wrapText="1"/>
    </xf>
    <xf numFmtId="0" fontId="15" fillId="0" borderId="0" xfId="8" applyFont="1" applyAlignment="1">
      <alignment horizontal="center" vertical="center" wrapText="1"/>
    </xf>
    <xf numFmtId="0" fontId="15" fillId="0" borderId="78" xfId="8" applyFont="1" applyBorder="1" applyAlignment="1">
      <alignment horizontal="center" vertical="center" wrapText="1"/>
    </xf>
    <xf numFmtId="0" fontId="4" fillId="0" borderId="9" xfId="8" applyFont="1" applyBorder="1" applyAlignment="1">
      <alignment horizontal="center" vertical="center"/>
    </xf>
    <xf numFmtId="0" fontId="4" fillId="0" borderId="0" xfId="8" applyFont="1" applyAlignment="1">
      <alignment horizontal="center" vertical="center"/>
    </xf>
    <xf numFmtId="0" fontId="4" fillId="0" borderId="78" xfId="8" applyFont="1" applyBorder="1" applyAlignment="1">
      <alignment horizontal="center" vertical="center"/>
    </xf>
    <xf numFmtId="0" fontId="15" fillId="0" borderId="9" xfId="8" applyFont="1" applyBorder="1" applyAlignment="1">
      <alignment horizontal="left" vertical="center" wrapText="1"/>
    </xf>
    <xf numFmtId="0" fontId="15" fillId="0" borderId="0" xfId="8" applyFont="1" applyAlignment="1">
      <alignment horizontal="left" vertical="center" wrapText="1"/>
    </xf>
    <xf numFmtId="0" fontId="15" fillId="0" borderId="78" xfId="8" applyFont="1" applyBorder="1" applyAlignment="1">
      <alignment horizontal="left" vertical="center" wrapText="1"/>
    </xf>
    <xf numFmtId="0" fontId="15" fillId="0" borderId="9" xfId="8" applyFont="1" applyBorder="1" applyAlignment="1">
      <alignment horizontal="right" vertical="center" wrapText="1"/>
    </xf>
    <xf numFmtId="0" fontId="15" fillId="8" borderId="9" xfId="8" applyFont="1" applyFill="1" applyBorder="1" applyAlignment="1">
      <alignment horizontal="center" vertical="center" wrapText="1"/>
    </xf>
    <xf numFmtId="0" fontId="15" fillId="8" borderId="16" xfId="8" applyFont="1" applyFill="1" applyBorder="1" applyAlignment="1">
      <alignment horizontal="center" vertical="center" wrapText="1"/>
    </xf>
    <xf numFmtId="0" fontId="15" fillId="0" borderId="0" xfId="8" applyFont="1" applyAlignment="1">
      <alignment horizontal="right" vertical="center"/>
    </xf>
    <xf numFmtId="0" fontId="15" fillId="8" borderId="0" xfId="8" applyFont="1" applyFill="1" applyAlignment="1">
      <alignment horizontal="center" vertical="center" wrapText="1"/>
    </xf>
    <xf numFmtId="0" fontId="15" fillId="8" borderId="7" xfId="8" applyFont="1" applyFill="1" applyBorder="1" applyAlignment="1">
      <alignment horizontal="center" vertical="center" wrapText="1"/>
    </xf>
    <xf numFmtId="0" fontId="15" fillId="0" borderId="78" xfId="8" applyFont="1" applyBorder="1" applyAlignment="1">
      <alignment horizontal="right" vertical="center"/>
    </xf>
    <xf numFmtId="0" fontId="15" fillId="8" borderId="78" xfId="8" applyFont="1" applyFill="1" applyBorder="1" applyAlignment="1">
      <alignment horizontal="center" vertical="center" wrapText="1"/>
    </xf>
    <xf numFmtId="0" fontId="15" fillId="8" borderId="90" xfId="8" applyFont="1" applyFill="1" applyBorder="1" applyAlignment="1">
      <alignment horizontal="center" vertical="center" wrapText="1"/>
    </xf>
    <xf numFmtId="0" fontId="15" fillId="0" borderId="71" xfId="8" applyFont="1" applyBorder="1" applyAlignment="1">
      <alignment horizontal="left" vertical="center" wrapText="1"/>
    </xf>
    <xf numFmtId="0" fontId="15" fillId="0" borderId="71" xfId="8" applyFont="1" applyBorder="1" applyAlignment="1">
      <alignment horizontal="right" vertical="center"/>
    </xf>
    <xf numFmtId="0" fontId="15" fillId="8" borderId="81" xfId="8" applyFont="1" applyFill="1" applyBorder="1" applyAlignment="1">
      <alignment horizontal="center" vertical="center" wrapText="1"/>
    </xf>
    <xf numFmtId="0" fontId="15" fillId="8" borderId="83" xfId="8" applyFont="1" applyFill="1" applyBorder="1" applyAlignment="1">
      <alignment horizontal="center" vertical="center" wrapText="1"/>
    </xf>
    <xf numFmtId="0" fontId="18" fillId="0" borderId="34" xfId="8" applyFont="1" applyBorder="1" applyAlignment="1">
      <alignment horizontal="left" vertical="center" wrapText="1" shrinkToFit="1"/>
    </xf>
    <xf numFmtId="0" fontId="18" fillId="0" borderId="34" xfId="8" applyFont="1" applyBorder="1" applyAlignment="1">
      <alignment horizontal="left" vertical="center" shrinkToFit="1"/>
    </xf>
    <xf numFmtId="0" fontId="18" fillId="0" borderId="35" xfId="8" applyFont="1" applyBorder="1" applyAlignment="1">
      <alignment horizontal="left" vertical="center" shrinkToFit="1"/>
    </xf>
    <xf numFmtId="0" fontId="4" fillId="0" borderId="92" xfId="8" applyFont="1" applyBorder="1" applyAlignment="1">
      <alignment horizontal="center" vertical="center" wrapText="1"/>
    </xf>
    <xf numFmtId="0" fontId="4" fillId="0" borderId="29" xfId="8" applyFont="1" applyBorder="1" applyAlignment="1">
      <alignment horizontal="center" vertical="center" wrapText="1"/>
    </xf>
    <xf numFmtId="0" fontId="29" fillId="0" borderId="54" xfId="8" applyFont="1" applyBorder="1" applyAlignment="1">
      <alignment horizontal="left" vertical="center" wrapText="1"/>
    </xf>
    <xf numFmtId="0" fontId="29" fillId="0" borderId="54" xfId="8" applyFont="1" applyBorder="1" applyAlignment="1">
      <alignment horizontal="left" vertical="center"/>
    </xf>
    <xf numFmtId="0" fontId="29" fillId="0" borderId="76" xfId="8" applyFont="1" applyBorder="1" applyAlignment="1">
      <alignment horizontal="left" vertical="center"/>
    </xf>
    <xf numFmtId="0" fontId="29" fillId="0" borderId="81" xfId="8" applyFont="1" applyBorder="1" applyAlignment="1">
      <alignment vertical="center" wrapText="1"/>
    </xf>
    <xf numFmtId="0" fontId="29" fillId="0" borderId="83" xfId="8" applyFont="1" applyBorder="1" applyAlignment="1">
      <alignment vertical="center" wrapText="1"/>
    </xf>
    <xf numFmtId="0" fontId="29" fillId="0" borderId="54" xfId="8" applyFont="1" applyBorder="1" applyAlignment="1">
      <alignment vertical="center" wrapText="1"/>
    </xf>
    <xf numFmtId="0" fontId="29" fillId="0" borderId="76" xfId="8" applyFont="1" applyBorder="1" applyAlignment="1">
      <alignment vertical="center" wrapText="1"/>
    </xf>
    <xf numFmtId="0" fontId="15" fillId="0" borderId="34" xfId="8" applyFont="1" applyBorder="1" applyAlignment="1">
      <alignment horizontal="left" vertical="center" wrapText="1"/>
    </xf>
    <xf numFmtId="0" fontId="15" fillId="0" borderId="34" xfId="8" applyFont="1" applyBorder="1" applyAlignment="1">
      <alignment horizontal="right" vertical="center" wrapText="1"/>
    </xf>
    <xf numFmtId="0" fontId="15" fillId="8" borderId="34" xfId="8" applyFont="1" applyFill="1" applyBorder="1" applyAlignment="1">
      <alignment horizontal="center" vertical="center" wrapText="1"/>
    </xf>
    <xf numFmtId="0" fontId="15" fillId="8" borderId="35" xfId="8" applyFont="1" applyFill="1" applyBorder="1" applyAlignment="1">
      <alignment horizontal="center" vertical="center" wrapText="1"/>
    </xf>
    <xf numFmtId="0" fontId="15" fillId="0" borderId="22" xfId="8" applyFont="1" applyBorder="1" applyAlignment="1">
      <alignment horizontal="left" vertical="center" wrapText="1" indent="1"/>
    </xf>
    <xf numFmtId="0" fontId="15" fillId="0" borderId="20" xfId="8" applyFont="1" applyBorder="1" applyAlignment="1">
      <alignment horizontal="left" vertical="center" wrapText="1" indent="1"/>
    </xf>
    <xf numFmtId="0" fontId="15" fillId="0" borderId="116" xfId="8" applyFont="1" applyBorder="1" applyAlignment="1">
      <alignment horizontal="left" vertical="center" wrapText="1" indent="1"/>
    </xf>
    <xf numFmtId="0" fontId="15" fillId="0" borderId="117" xfId="8" applyFont="1" applyBorder="1" applyAlignment="1">
      <alignment horizontal="left" vertical="center" wrapText="1" indent="1"/>
    </xf>
    <xf numFmtId="0" fontId="4" fillId="0" borderId="114" xfId="8" applyFont="1" applyBorder="1" applyAlignment="1">
      <alignment horizontal="center" vertical="center" wrapText="1"/>
    </xf>
    <xf numFmtId="0" fontId="29" fillId="0" borderId="41" xfId="8" applyFont="1" applyBorder="1" applyAlignment="1">
      <alignment horizontal="left" vertical="center" wrapText="1"/>
    </xf>
    <xf numFmtId="0" fontId="29" fillId="0" borderId="42" xfId="8" applyFont="1" applyBorder="1" applyAlignment="1">
      <alignment horizontal="left" vertical="center" wrapText="1"/>
    </xf>
    <xf numFmtId="0" fontId="15" fillId="0" borderId="81" xfId="8" applyFont="1" applyBorder="1" applyAlignment="1">
      <alignment horizontal="left" vertical="center" wrapText="1"/>
    </xf>
    <xf numFmtId="0" fontId="15" fillId="0" borderId="113" xfId="8" applyFont="1" applyBorder="1" applyAlignment="1">
      <alignment horizontal="left" vertical="center" wrapText="1"/>
    </xf>
    <xf numFmtId="0" fontId="15" fillId="8" borderId="112" xfId="8" applyFont="1" applyFill="1" applyBorder="1" applyAlignment="1">
      <alignment horizontal="center" vertical="center" wrapText="1"/>
    </xf>
    <xf numFmtId="0" fontId="4" fillId="0" borderId="114" xfId="8" applyFont="1" applyBorder="1" applyAlignment="1">
      <alignment horizontal="center" vertical="center"/>
    </xf>
    <xf numFmtId="0" fontId="4" fillId="0" borderId="115" xfId="8" applyFont="1" applyBorder="1" applyAlignment="1">
      <alignment horizontal="center" vertical="center"/>
    </xf>
    <xf numFmtId="0" fontId="29" fillId="0" borderId="78" xfId="8" applyFont="1" applyBorder="1" applyAlignment="1">
      <alignment vertical="center" wrapText="1"/>
    </xf>
    <xf numFmtId="0" fontId="29" fillId="0" borderId="90" xfId="8" applyFont="1" applyBorder="1" applyAlignment="1">
      <alignment vertical="center" wrapText="1"/>
    </xf>
    <xf numFmtId="0" fontId="29" fillId="0" borderId="41" xfId="8" applyFont="1" applyBorder="1" applyAlignment="1">
      <alignment vertical="center" wrapText="1"/>
    </xf>
    <xf numFmtId="0" fontId="29" fillId="0" borderId="42" xfId="8" applyFont="1" applyBorder="1" applyAlignment="1">
      <alignment vertical="center" wrapText="1"/>
    </xf>
    <xf numFmtId="0" fontId="15" fillId="0" borderId="85" xfId="8" applyFont="1" applyBorder="1" applyAlignment="1">
      <alignment horizontal="left" vertical="center" wrapText="1"/>
    </xf>
    <xf numFmtId="0" fontId="4" fillId="0" borderId="15" xfId="0" applyFont="1" applyBorder="1" applyAlignment="1" applyProtection="1">
      <alignment horizontal="left" vertical="top" wrapText="1" shrinkToFit="1"/>
      <protection locked="0"/>
    </xf>
    <xf numFmtId="0" fontId="4" fillId="0" borderId="9" xfId="0" applyFont="1" applyBorder="1" applyAlignment="1" applyProtection="1">
      <alignment horizontal="left" vertical="top" shrinkToFit="1"/>
      <protection locked="0"/>
    </xf>
    <xf numFmtId="0" fontId="4" fillId="0" borderId="16" xfId="0" applyFont="1" applyBorder="1" applyAlignment="1" applyProtection="1">
      <alignment horizontal="left" vertical="top" shrinkToFit="1"/>
      <protection locked="0"/>
    </xf>
    <xf numFmtId="0" fontId="4" fillId="0" borderId="6" xfId="0" applyFont="1" applyBorder="1" applyAlignment="1" applyProtection="1">
      <alignment horizontal="left" vertical="top" shrinkToFit="1"/>
      <protection locked="0"/>
    </xf>
    <xf numFmtId="0" fontId="4" fillId="0" borderId="0" xfId="0" applyFont="1" applyAlignment="1" applyProtection="1">
      <alignment horizontal="left" vertical="top" shrinkToFit="1"/>
      <protection locked="0"/>
    </xf>
    <xf numFmtId="0" fontId="4" fillId="0" borderId="7" xfId="0" applyFont="1" applyBorder="1" applyAlignment="1" applyProtection="1">
      <alignment horizontal="left" vertical="top" shrinkToFit="1"/>
      <protection locked="0"/>
    </xf>
    <xf numFmtId="0" fontId="4" fillId="0" borderId="36" xfId="0" applyFont="1" applyBorder="1" applyAlignment="1" applyProtection="1">
      <alignment horizontal="left" vertical="top" shrinkToFit="1"/>
      <protection locked="0"/>
    </xf>
    <xf numFmtId="0" fontId="4" fillId="0" borderId="37" xfId="0" applyFont="1" applyBorder="1" applyAlignment="1" applyProtection="1">
      <alignment horizontal="left" vertical="top" shrinkToFit="1"/>
      <protection locked="0"/>
    </xf>
    <xf numFmtId="0" fontId="4" fillId="0" borderId="47" xfId="0" applyFont="1" applyBorder="1" applyAlignment="1" applyProtection="1">
      <alignment horizontal="left" vertical="top" shrinkToFit="1"/>
      <protection locked="0"/>
    </xf>
    <xf numFmtId="0" fontId="4" fillId="0" borderId="18" xfId="0" applyFont="1" applyBorder="1" applyAlignment="1" applyProtection="1">
      <alignment horizontal="left" vertical="top" shrinkToFit="1"/>
      <protection locked="0"/>
    </xf>
    <xf numFmtId="0" fontId="4" fillId="0" borderId="17" xfId="0" applyFont="1" applyBorder="1" applyAlignment="1" applyProtection="1">
      <alignment horizontal="left" vertical="top" shrinkToFit="1"/>
      <protection locked="0"/>
    </xf>
    <xf numFmtId="0" fontId="4" fillId="0" borderId="3" xfId="0" applyFont="1" applyBorder="1" applyAlignment="1" applyProtection="1">
      <alignment horizontal="left" vertical="top" shrinkToFit="1"/>
      <protection locked="0"/>
    </xf>
    <xf numFmtId="0" fontId="4" fillId="0" borderId="4" xfId="0" applyFont="1" applyBorder="1" applyAlignment="1" applyProtection="1">
      <alignment horizontal="left" vertical="top" shrinkToFit="1"/>
      <protection locked="0"/>
    </xf>
    <xf numFmtId="0" fontId="4" fillId="0" borderId="24" xfId="0" applyFont="1" applyBorder="1" applyAlignment="1" applyProtection="1">
      <alignment horizontal="left" vertical="top" shrinkToFit="1"/>
      <protection locked="0"/>
    </xf>
    <xf numFmtId="0" fontId="4" fillId="0" borderId="8" xfId="0" applyFont="1" applyBorder="1" applyAlignment="1" applyProtection="1">
      <alignment horizontal="left" vertical="top" wrapText="1" shrinkToFit="1"/>
      <protection locked="0"/>
    </xf>
    <xf numFmtId="0" fontId="4" fillId="0" borderId="13" xfId="0" applyFont="1" applyBorder="1" applyAlignment="1" applyProtection="1">
      <alignment horizontal="left" vertical="top" shrinkToFit="1"/>
      <protection locked="0"/>
    </xf>
    <xf numFmtId="0" fontId="4" fillId="0" borderId="25" xfId="0" applyFont="1" applyBorder="1" applyAlignment="1" applyProtection="1">
      <alignment horizontal="left" vertical="top" shrinkToFit="1"/>
      <protection locked="0"/>
    </xf>
    <xf numFmtId="0" fontId="4" fillId="0" borderId="5" xfId="0" applyFont="1" applyBorder="1" applyAlignment="1" applyProtection="1">
      <alignment horizontal="left" vertical="top" shrinkToFit="1"/>
      <protection locked="0"/>
    </xf>
    <xf numFmtId="184" fontId="41" fillId="0" borderId="0" xfId="0" applyNumberFormat="1" applyFont="1" applyAlignment="1">
      <alignment horizontal="right" vertical="center" shrinkToFit="1"/>
    </xf>
    <xf numFmtId="184" fontId="41" fillId="0" borderId="7" xfId="0" applyNumberFormat="1" applyFont="1" applyBorder="1" applyAlignment="1">
      <alignment horizontal="right" vertical="center" shrinkToFit="1"/>
    </xf>
    <xf numFmtId="38" fontId="45" fillId="0" borderId="12" xfId="1" applyFont="1" applyFill="1" applyBorder="1" applyAlignment="1" applyProtection="1">
      <alignment horizontal="center" vertical="center"/>
      <protection hidden="1"/>
    </xf>
    <xf numFmtId="0" fontId="7" fillId="0" borderId="52" xfId="0" applyFont="1" applyBorder="1" applyAlignment="1">
      <alignment horizontal="center" vertical="center"/>
    </xf>
    <xf numFmtId="0" fontId="7" fillId="0" borderId="30" xfId="0" applyFont="1" applyBorder="1" applyAlignment="1">
      <alignment horizontal="center" vertical="center"/>
    </xf>
    <xf numFmtId="0" fontId="7" fillId="8" borderId="14" xfId="0" applyFont="1" applyFill="1" applyBorder="1" applyAlignment="1" applyProtection="1">
      <alignment horizontal="center" vertical="center" shrinkToFit="1"/>
      <protection locked="0"/>
    </xf>
    <xf numFmtId="0" fontId="29" fillId="0" borderId="14"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61"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9" xfId="0" applyFont="1" applyBorder="1" applyAlignment="1">
      <alignment horizontal="center" vertical="center" wrapText="1"/>
    </xf>
    <xf numFmtId="0" fontId="29" fillId="0" borderId="52"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14" xfId="0" applyFont="1" applyBorder="1" applyAlignment="1">
      <alignment horizontal="center" vertical="center"/>
    </xf>
    <xf numFmtId="0" fontId="15" fillId="0" borderId="9" xfId="0" applyFont="1" applyBorder="1" applyAlignment="1">
      <alignment horizontal="center" vertical="center" wrapText="1"/>
    </xf>
    <xf numFmtId="0" fontId="15" fillId="0" borderId="51"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4" fillId="0" borderId="14" xfId="0" applyFont="1" applyBorder="1" applyAlignment="1">
      <alignment vertical="center" wrapText="1"/>
    </xf>
    <xf numFmtId="0" fontId="4" fillId="0" borderId="33" xfId="0" applyFont="1" applyBorder="1" applyAlignment="1">
      <alignment vertical="center" wrapText="1"/>
    </xf>
    <xf numFmtId="0" fontId="0" fillId="0" borderId="14" xfId="0" applyBorder="1" applyAlignment="1">
      <alignment vertical="center" wrapText="1"/>
    </xf>
    <xf numFmtId="0" fontId="0" fillId="0" borderId="33" xfId="0" applyBorder="1" applyAlignment="1">
      <alignment vertical="center" wrapText="1"/>
    </xf>
    <xf numFmtId="0" fontId="4" fillId="8" borderId="0" xfId="0" applyFont="1" applyFill="1" applyAlignment="1" applyProtection="1">
      <alignment vertical="center" shrinkToFit="1"/>
      <protection locked="0"/>
    </xf>
    <xf numFmtId="0" fontId="10" fillId="0" borderId="0" xfId="0" applyFont="1" applyAlignment="1">
      <alignment vertical="top" wrapText="1"/>
    </xf>
    <xf numFmtId="0" fontId="0" fillId="0" borderId="0" xfId="0">
      <alignment vertical="center"/>
    </xf>
    <xf numFmtId="0" fontId="4" fillId="0" borderId="0" xfId="0" applyFont="1" applyAlignment="1">
      <alignment horizontal="center" vertical="center"/>
    </xf>
    <xf numFmtId="0" fontId="4" fillId="8" borderId="0" xfId="0" applyFont="1" applyFill="1" applyAlignment="1">
      <alignment horizontal="center" vertical="center"/>
    </xf>
    <xf numFmtId="0" fontId="58" fillId="8" borderId="0" xfId="0" applyFont="1" applyFill="1" applyAlignment="1" applyProtection="1">
      <alignment vertical="center" shrinkToFit="1"/>
      <protection locked="0"/>
    </xf>
    <xf numFmtId="3" fontId="58" fillId="0" borderId="0" xfId="0" applyNumberFormat="1" applyFont="1" applyAlignment="1">
      <alignment horizontal="left" vertical="center"/>
    </xf>
    <xf numFmtId="0" fontId="58" fillId="0" borderId="0" xfId="0" applyFont="1" applyAlignment="1">
      <alignment horizontal="left" vertical="center"/>
    </xf>
  </cellXfs>
  <cellStyles count="9">
    <cellStyle name="パーセント" xfId="3" builtinId="5"/>
    <cellStyle name="桁区切り" xfId="1" builtinId="6"/>
    <cellStyle name="標準" xfId="0" builtinId="0"/>
    <cellStyle name="標準 2" xfId="6" xr:uid="{87713941-22AE-4AB5-81AC-8B21A7CE339B}"/>
    <cellStyle name="標準 2 2" xfId="8" xr:uid="{463B0FAE-4A8D-41BF-9EE7-9DC3A26DD651}"/>
    <cellStyle name="標準 3" xfId="7" xr:uid="{BBB631BB-15FA-4E56-8AE5-BE42668B7218}"/>
    <cellStyle name="標準 3 2" xfId="5" xr:uid="{785F012A-7936-4959-A2AB-8088145D598F}"/>
    <cellStyle name="標準 8" xfId="2" xr:uid="{D5E9C042-2A50-491B-BB00-2631744E9577}"/>
    <cellStyle name="標準 8 2" xfId="4" xr:uid="{ABCB95A4-BA93-423C-B76A-4DD0DAFF0ADF}"/>
  </cellStyles>
  <dxfs count="157">
    <dxf>
      <fill>
        <patternFill patternType="none">
          <bgColor auto="1"/>
        </patternFill>
      </fill>
    </dxf>
    <dxf>
      <fill>
        <patternFill patternType="none">
          <bgColor auto="1"/>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bgColor rgb="FFFFC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CC"/>
        </patternFill>
      </fill>
    </dxf>
    <dxf>
      <fill>
        <patternFill patternType="none">
          <bgColor auto="1"/>
        </patternFill>
      </fill>
    </dxf>
    <dxf>
      <fill>
        <patternFill patternType="gray0625">
          <bgColor theme="0"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D9E1F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121555</xdr:colOff>
      <xdr:row>14</xdr:row>
      <xdr:rowOff>140152</xdr:rowOff>
    </xdr:from>
    <xdr:to>
      <xdr:col>5</xdr:col>
      <xdr:colOff>198664</xdr:colOff>
      <xdr:row>16</xdr:row>
      <xdr:rowOff>0</xdr:rowOff>
    </xdr:to>
    <xdr:sp macro="" textlink="">
      <xdr:nvSpPr>
        <xdr:cNvPr id="2" name="四角形: 角を丸くする 1">
          <a:extLst>
            <a:ext uri="{FF2B5EF4-FFF2-40B4-BE49-F238E27FC236}">
              <a16:creationId xmlns:a16="http://schemas.microsoft.com/office/drawing/2014/main" id="{41AA0A36-1F73-45F8-8AE7-3096884385DB}"/>
            </a:ext>
          </a:extLst>
        </xdr:cNvPr>
        <xdr:cNvSpPr/>
      </xdr:nvSpPr>
      <xdr:spPr>
        <a:xfrm>
          <a:off x="397780" y="4454977"/>
          <a:ext cx="1029609" cy="317048"/>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作成例</a:t>
          </a:r>
          <a:endParaRPr kumimoji="1" lang="en-US" altLang="ja-JP" sz="1100">
            <a:solidFill>
              <a:sysClr val="windowText" lastClr="000000"/>
            </a:solidFill>
          </a:endParaRPr>
        </a:p>
      </xdr:txBody>
    </xdr:sp>
    <xdr:clientData/>
  </xdr:twoCellAnchor>
  <xdr:twoCellAnchor>
    <xdr:from>
      <xdr:col>32</xdr:col>
      <xdr:colOff>180975</xdr:colOff>
      <xdr:row>45</xdr:row>
      <xdr:rowOff>15875</xdr:rowOff>
    </xdr:from>
    <xdr:to>
      <xdr:col>34</xdr:col>
      <xdr:colOff>111125</xdr:colOff>
      <xdr:row>50</xdr:row>
      <xdr:rowOff>266700</xdr:rowOff>
    </xdr:to>
    <xdr:sp macro="" textlink="">
      <xdr:nvSpPr>
        <xdr:cNvPr id="3" name="右中かっこ 2">
          <a:extLst>
            <a:ext uri="{FF2B5EF4-FFF2-40B4-BE49-F238E27FC236}">
              <a16:creationId xmlns:a16="http://schemas.microsoft.com/office/drawing/2014/main" id="{AB37F4BB-4551-42A8-83F1-D9A24AE474E1}"/>
            </a:ext>
          </a:extLst>
        </xdr:cNvPr>
        <xdr:cNvSpPr/>
      </xdr:nvSpPr>
      <xdr:spPr>
        <a:xfrm>
          <a:off x="7867650" y="11922125"/>
          <a:ext cx="406400" cy="1489075"/>
        </a:xfrm>
        <a:prstGeom prst="rightBrace">
          <a:avLst>
            <a:gd name="adj1" fmla="val 8333"/>
            <a:gd name="adj2" fmla="val 50410"/>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238251</xdr:colOff>
      <xdr:row>29</xdr:row>
      <xdr:rowOff>49744</xdr:rowOff>
    </xdr:from>
    <xdr:to>
      <xdr:col>18</xdr:col>
      <xdr:colOff>836083</xdr:colOff>
      <xdr:row>34</xdr:row>
      <xdr:rowOff>25402</xdr:rowOff>
    </xdr:to>
    <xdr:sp macro="" textlink="">
      <xdr:nvSpPr>
        <xdr:cNvPr id="2" name="テキスト ボックス 1">
          <a:extLst>
            <a:ext uri="{FF2B5EF4-FFF2-40B4-BE49-F238E27FC236}">
              <a16:creationId xmlns:a16="http://schemas.microsoft.com/office/drawing/2014/main" id="{2728D8D8-2064-4A82-AEAD-42FB1C343887}"/>
            </a:ext>
          </a:extLst>
        </xdr:cNvPr>
        <xdr:cNvSpPr txBox="1"/>
      </xdr:nvSpPr>
      <xdr:spPr>
        <a:xfrm>
          <a:off x="17669001" y="7117294"/>
          <a:ext cx="4026832" cy="1261533"/>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業務割合については、当プロジェクトの業務割合①</a:t>
          </a:r>
          <a:r>
            <a:rPr kumimoji="1" lang="en-US" altLang="ja-JP" sz="1400" b="1">
              <a:solidFill>
                <a:srgbClr val="FF0000"/>
              </a:solidFill>
            </a:rPr>
            <a:t>×</a:t>
          </a:r>
          <a:r>
            <a:rPr kumimoji="1" lang="ja-JP" altLang="en-US" sz="1400" b="1">
              <a:solidFill>
                <a:srgbClr val="FF0000"/>
              </a:solidFill>
            </a:rPr>
            <a:t>内補助対象業務の業務割合②で算定していただきます。</a:t>
          </a:r>
          <a:endParaRPr kumimoji="1" lang="en-US" altLang="ja-JP" sz="1400" b="1">
            <a:solidFill>
              <a:srgbClr val="FF0000"/>
            </a:solidFill>
          </a:endParaRPr>
        </a:p>
      </xdr:txBody>
    </xdr:sp>
    <xdr:clientData/>
  </xdr:twoCellAnchor>
  <xdr:twoCellAnchor>
    <xdr:from>
      <xdr:col>14</xdr:col>
      <xdr:colOff>325438</xdr:colOff>
      <xdr:row>2</xdr:row>
      <xdr:rowOff>25507</xdr:rowOff>
    </xdr:from>
    <xdr:to>
      <xdr:col>18</xdr:col>
      <xdr:colOff>750094</xdr:colOff>
      <xdr:row>5</xdr:row>
      <xdr:rowOff>11906</xdr:rowOff>
    </xdr:to>
    <xdr:sp macro="" textlink="">
      <xdr:nvSpPr>
        <xdr:cNvPr id="3" name="テキスト ボックス 2">
          <a:extLst>
            <a:ext uri="{FF2B5EF4-FFF2-40B4-BE49-F238E27FC236}">
              <a16:creationId xmlns:a16="http://schemas.microsoft.com/office/drawing/2014/main" id="{2502C60E-3B1C-464B-901B-FEAF8B587C53}"/>
            </a:ext>
          </a:extLst>
        </xdr:cNvPr>
        <xdr:cNvSpPr txBox="1"/>
      </xdr:nvSpPr>
      <xdr:spPr>
        <a:xfrm>
          <a:off x="17756188" y="720832"/>
          <a:ext cx="3853656" cy="843649"/>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成果報告時には、同様の様式に実績を記載し提出していただきます。</a:t>
          </a:r>
        </a:p>
      </xdr:txBody>
    </xdr:sp>
    <xdr:clientData/>
  </xdr:twoCellAnchor>
  <xdr:twoCellAnchor>
    <xdr:from>
      <xdr:col>14</xdr:col>
      <xdr:colOff>306916</xdr:colOff>
      <xdr:row>10</xdr:row>
      <xdr:rowOff>103904</xdr:rowOff>
    </xdr:from>
    <xdr:to>
      <xdr:col>18</xdr:col>
      <xdr:colOff>740833</xdr:colOff>
      <xdr:row>14</xdr:row>
      <xdr:rowOff>35719</xdr:rowOff>
    </xdr:to>
    <xdr:sp macro="" textlink="">
      <xdr:nvSpPr>
        <xdr:cNvPr id="4" name="テキスト ボックス 3">
          <a:extLst>
            <a:ext uri="{FF2B5EF4-FFF2-40B4-BE49-F238E27FC236}">
              <a16:creationId xmlns:a16="http://schemas.microsoft.com/office/drawing/2014/main" id="{A84B7A6D-123B-40B2-A97C-2D4C73E4F4E2}"/>
            </a:ext>
          </a:extLst>
        </xdr:cNvPr>
        <xdr:cNvSpPr txBox="1"/>
      </xdr:nvSpPr>
      <xdr:spPr>
        <a:xfrm>
          <a:off x="17737666" y="2656604"/>
          <a:ext cx="3862917" cy="113196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従事割合については、当プロジェクトの従事割合①</a:t>
          </a:r>
          <a:r>
            <a:rPr kumimoji="1" lang="en-US" altLang="ja-JP" sz="1400" b="1">
              <a:solidFill>
                <a:srgbClr val="FF0000"/>
              </a:solidFill>
            </a:rPr>
            <a:t>×</a:t>
          </a:r>
          <a:r>
            <a:rPr kumimoji="1" lang="ja-JP" altLang="en-US" sz="1400" b="1">
              <a:solidFill>
                <a:srgbClr val="FF0000"/>
              </a:solidFill>
            </a:rPr>
            <a:t>内補助対象業務の従事割合②で算定していただきます。</a:t>
          </a:r>
          <a:endParaRPr kumimoji="1" lang="en-US" altLang="ja-JP" sz="1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18010</xdr:colOff>
      <xdr:row>0</xdr:row>
      <xdr:rowOff>16090</xdr:rowOff>
    </xdr:from>
    <xdr:to>
      <xdr:col>15</xdr:col>
      <xdr:colOff>538443</xdr:colOff>
      <xdr:row>1</xdr:row>
      <xdr:rowOff>67235</xdr:rowOff>
    </xdr:to>
    <xdr:sp macro="" textlink="">
      <xdr:nvSpPr>
        <xdr:cNvPr id="2" name="テキスト ボックス 1">
          <a:extLst>
            <a:ext uri="{FF2B5EF4-FFF2-40B4-BE49-F238E27FC236}">
              <a16:creationId xmlns:a16="http://schemas.microsoft.com/office/drawing/2014/main" id="{DFBBBACE-F15A-4DD1-A5FD-AF3F1E06E5AD}"/>
            </a:ext>
          </a:extLst>
        </xdr:cNvPr>
        <xdr:cNvSpPr txBox="1"/>
      </xdr:nvSpPr>
      <xdr:spPr>
        <a:xfrm>
          <a:off x="5990745" y="16090"/>
          <a:ext cx="7624963" cy="432145"/>
        </a:xfrm>
        <a:prstGeom prst="rect">
          <a:avLst/>
        </a:prstGeom>
        <a:solidFill>
          <a:srgbClr val="FFFF00"/>
        </a:solidFill>
        <a:ln w="28575" cmpd="dbl">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rPr>
            <a:t>申請事業者が自らデータベースのみの契約をする場合は、こちらの様式で算定してください。</a:t>
          </a:r>
          <a:endParaRPr kumimoji="1" lang="en-US" altLang="ja-JP" sz="14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611921</xdr:colOff>
      <xdr:row>0</xdr:row>
      <xdr:rowOff>0</xdr:rowOff>
    </xdr:from>
    <xdr:to>
      <xdr:col>15</xdr:col>
      <xdr:colOff>153147</xdr:colOff>
      <xdr:row>0</xdr:row>
      <xdr:rowOff>364909</xdr:rowOff>
    </xdr:to>
    <xdr:sp macro="" textlink="">
      <xdr:nvSpPr>
        <xdr:cNvPr id="2" name="テキスト ボックス 1">
          <a:extLst>
            <a:ext uri="{FF2B5EF4-FFF2-40B4-BE49-F238E27FC236}">
              <a16:creationId xmlns:a16="http://schemas.microsoft.com/office/drawing/2014/main" id="{7D89DA90-5AE6-419E-BCF6-62D27679C537}"/>
            </a:ext>
          </a:extLst>
        </xdr:cNvPr>
        <xdr:cNvSpPr txBox="1"/>
      </xdr:nvSpPr>
      <xdr:spPr>
        <a:xfrm>
          <a:off x="5957127" y="0"/>
          <a:ext cx="7273285" cy="364909"/>
        </a:xfrm>
        <a:prstGeom prst="rect">
          <a:avLst/>
        </a:prstGeom>
        <a:solidFill>
          <a:srgbClr val="FFFF00"/>
        </a:solidFill>
        <a:ln w="28575" cmpd="dbl">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rPr>
            <a:t>申請事業者が自らツールのみの契約をする場合は、こちらの様式で算定してください。</a:t>
          </a:r>
          <a:endParaRPr kumimoji="1" lang="en-US" altLang="ja-JP" sz="14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121555</xdr:colOff>
      <xdr:row>58</xdr:row>
      <xdr:rowOff>140152</xdr:rowOff>
    </xdr:from>
    <xdr:to>
      <xdr:col>5</xdr:col>
      <xdr:colOff>198664</xdr:colOff>
      <xdr:row>60</xdr:row>
      <xdr:rowOff>0</xdr:rowOff>
    </xdr:to>
    <xdr:sp macro="" textlink="">
      <xdr:nvSpPr>
        <xdr:cNvPr id="2" name="四角形: 角を丸くする 1">
          <a:extLst>
            <a:ext uri="{FF2B5EF4-FFF2-40B4-BE49-F238E27FC236}">
              <a16:creationId xmlns:a16="http://schemas.microsoft.com/office/drawing/2014/main" id="{3697AA07-4631-405A-8857-06385D9CE133}"/>
            </a:ext>
          </a:extLst>
        </xdr:cNvPr>
        <xdr:cNvSpPr/>
      </xdr:nvSpPr>
      <xdr:spPr>
        <a:xfrm>
          <a:off x="397780" y="15989752"/>
          <a:ext cx="1029609" cy="317048"/>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作成例</a:t>
          </a:r>
          <a:endParaRPr kumimoji="1" lang="en-US" altLang="ja-JP"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238250</xdr:colOff>
      <xdr:row>29</xdr:row>
      <xdr:rowOff>49745</xdr:rowOff>
    </xdr:from>
    <xdr:to>
      <xdr:col>18</xdr:col>
      <xdr:colOff>963706</xdr:colOff>
      <xdr:row>33</xdr:row>
      <xdr:rowOff>201707</xdr:rowOff>
    </xdr:to>
    <xdr:sp macro="" textlink="">
      <xdr:nvSpPr>
        <xdr:cNvPr id="2" name="テキスト ボックス 1">
          <a:extLst>
            <a:ext uri="{FF2B5EF4-FFF2-40B4-BE49-F238E27FC236}">
              <a16:creationId xmlns:a16="http://schemas.microsoft.com/office/drawing/2014/main" id="{23063B95-9E7D-4B2E-B4BA-46A674182476}"/>
            </a:ext>
          </a:extLst>
        </xdr:cNvPr>
        <xdr:cNvSpPr txBox="1"/>
      </xdr:nvSpPr>
      <xdr:spPr>
        <a:xfrm>
          <a:off x="17678525" y="7183970"/>
          <a:ext cx="4154456" cy="1161612"/>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業務割合については、当事業の業務割合①</a:t>
          </a:r>
          <a:r>
            <a:rPr kumimoji="1" lang="en-US" altLang="ja-JP" sz="1400" b="1">
              <a:solidFill>
                <a:srgbClr val="FF0000"/>
              </a:solidFill>
            </a:rPr>
            <a:t>×</a:t>
          </a:r>
          <a:r>
            <a:rPr kumimoji="1" lang="ja-JP" altLang="en-US" sz="1400" b="1">
              <a:solidFill>
                <a:srgbClr val="FF0000"/>
              </a:solidFill>
            </a:rPr>
            <a:t>支援対象業務の業務割合②で算定していただきます。</a:t>
          </a:r>
          <a:endParaRPr kumimoji="1" lang="en-US" altLang="ja-JP" sz="1400" b="1">
            <a:solidFill>
              <a:srgbClr val="FF0000"/>
            </a:solidFill>
          </a:endParaRPr>
        </a:p>
      </xdr:txBody>
    </xdr:sp>
    <xdr:clientData/>
  </xdr:twoCellAnchor>
  <xdr:twoCellAnchor>
    <xdr:from>
      <xdr:col>14</xdr:col>
      <xdr:colOff>228475</xdr:colOff>
      <xdr:row>10</xdr:row>
      <xdr:rowOff>126315</xdr:rowOff>
    </xdr:from>
    <xdr:to>
      <xdr:col>18</xdr:col>
      <xdr:colOff>930089</xdr:colOff>
      <xdr:row>14</xdr:row>
      <xdr:rowOff>191744</xdr:rowOff>
    </xdr:to>
    <xdr:sp macro="" textlink="">
      <xdr:nvSpPr>
        <xdr:cNvPr id="3" name="テキスト ボックス 2">
          <a:extLst>
            <a:ext uri="{FF2B5EF4-FFF2-40B4-BE49-F238E27FC236}">
              <a16:creationId xmlns:a16="http://schemas.microsoft.com/office/drawing/2014/main" id="{4B27CF29-A0F3-461E-B909-3A6C7A313AE8}"/>
            </a:ext>
          </a:extLst>
        </xdr:cNvPr>
        <xdr:cNvSpPr txBox="1"/>
      </xdr:nvSpPr>
      <xdr:spPr>
        <a:xfrm>
          <a:off x="17668750" y="2717115"/>
          <a:ext cx="4130614" cy="1294154"/>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従事割合については、当事業の従事割合①</a:t>
          </a:r>
          <a:r>
            <a:rPr kumimoji="1" lang="en-US" altLang="ja-JP" sz="1400" b="1">
              <a:solidFill>
                <a:srgbClr val="FF0000"/>
              </a:solidFill>
            </a:rPr>
            <a:t>×</a:t>
          </a:r>
          <a:r>
            <a:rPr kumimoji="1" lang="ja-JP" altLang="en-US" sz="1400" b="1">
              <a:solidFill>
                <a:srgbClr val="FF0000"/>
              </a:solidFill>
            </a:rPr>
            <a:t>支援対象業務の従事割合②で算定していただきます。</a:t>
          </a:r>
          <a:endParaRPr kumimoji="1" lang="en-US" altLang="ja-JP" sz="14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0</xdr:row>
      <xdr:rowOff>0</xdr:rowOff>
    </xdr:from>
    <xdr:to>
      <xdr:col>15</xdr:col>
      <xdr:colOff>520434</xdr:colOff>
      <xdr:row>1</xdr:row>
      <xdr:rowOff>145677</xdr:rowOff>
    </xdr:to>
    <xdr:sp macro="" textlink="">
      <xdr:nvSpPr>
        <xdr:cNvPr id="2" name="テキスト ボックス 1">
          <a:extLst>
            <a:ext uri="{FF2B5EF4-FFF2-40B4-BE49-F238E27FC236}">
              <a16:creationId xmlns:a16="http://schemas.microsoft.com/office/drawing/2014/main" id="{06B02EEE-A91D-44C2-9E1F-2C985E72AB87}"/>
            </a:ext>
          </a:extLst>
        </xdr:cNvPr>
        <xdr:cNvSpPr txBox="1"/>
      </xdr:nvSpPr>
      <xdr:spPr>
        <a:xfrm>
          <a:off x="5849471" y="0"/>
          <a:ext cx="7624963" cy="414618"/>
        </a:xfrm>
        <a:prstGeom prst="rect">
          <a:avLst/>
        </a:prstGeom>
        <a:solidFill>
          <a:srgbClr val="FFFF00"/>
        </a:solidFill>
        <a:ln w="28575" cmpd="dbl">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rPr>
            <a:t>申請事業者が自らデータベースのみの契約をする場合は、こちらの様式で算定してください。</a:t>
          </a:r>
          <a:endParaRPr kumimoji="1" lang="en-US" altLang="ja-JP" sz="14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6805</xdr:colOff>
      <xdr:row>0</xdr:row>
      <xdr:rowOff>0</xdr:rowOff>
    </xdr:from>
    <xdr:to>
      <xdr:col>16</xdr:col>
      <xdr:colOff>97118</xdr:colOff>
      <xdr:row>1</xdr:row>
      <xdr:rowOff>131080</xdr:rowOff>
    </xdr:to>
    <xdr:sp macro="" textlink="">
      <xdr:nvSpPr>
        <xdr:cNvPr id="2" name="テキスト ボックス 1">
          <a:extLst>
            <a:ext uri="{FF2B5EF4-FFF2-40B4-BE49-F238E27FC236}">
              <a16:creationId xmlns:a16="http://schemas.microsoft.com/office/drawing/2014/main" id="{885EB5BF-B3A2-4495-909D-469CEA6D0FA9}"/>
            </a:ext>
          </a:extLst>
        </xdr:cNvPr>
        <xdr:cNvSpPr txBox="1"/>
      </xdr:nvSpPr>
      <xdr:spPr>
        <a:xfrm>
          <a:off x="6741540" y="0"/>
          <a:ext cx="7273284" cy="400021"/>
        </a:xfrm>
        <a:prstGeom prst="rect">
          <a:avLst/>
        </a:prstGeom>
        <a:solidFill>
          <a:srgbClr val="FFFF00"/>
        </a:solidFill>
        <a:ln w="28575" cmpd="dbl">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rPr>
            <a:t>申請事業者が自らツールのみの契約をする場合は、こちらの様式で算定してください。</a:t>
          </a:r>
          <a:endParaRPr kumimoji="1" lang="en-US" altLang="ja-JP" sz="14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357554</xdr:colOff>
      <xdr:row>25</xdr:row>
      <xdr:rowOff>152400</xdr:rowOff>
    </xdr:from>
    <xdr:to>
      <xdr:col>9</xdr:col>
      <xdr:colOff>482112</xdr:colOff>
      <xdr:row>26</xdr:row>
      <xdr:rowOff>196362</xdr:rowOff>
    </xdr:to>
    <xdr:cxnSp macro="">
      <xdr:nvCxnSpPr>
        <xdr:cNvPr id="2" name="直線矢印コネクタ 1">
          <a:extLst>
            <a:ext uri="{FF2B5EF4-FFF2-40B4-BE49-F238E27FC236}">
              <a16:creationId xmlns:a16="http://schemas.microsoft.com/office/drawing/2014/main" id="{33BE3882-3240-4D04-8F91-6A469A3A9109}"/>
            </a:ext>
          </a:extLst>
        </xdr:cNvPr>
        <xdr:cNvCxnSpPr/>
      </xdr:nvCxnSpPr>
      <xdr:spPr>
        <a:xfrm flipV="1">
          <a:off x="5682029" y="6191250"/>
          <a:ext cx="124558" cy="282087"/>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71805</xdr:colOff>
      <xdr:row>23</xdr:row>
      <xdr:rowOff>137746</xdr:rowOff>
    </xdr:from>
    <xdr:to>
      <xdr:col>9</xdr:col>
      <xdr:colOff>460132</xdr:colOff>
      <xdr:row>26</xdr:row>
      <xdr:rowOff>225670</xdr:rowOff>
    </xdr:to>
    <xdr:cxnSp macro="">
      <xdr:nvCxnSpPr>
        <xdr:cNvPr id="3" name="直線矢印コネクタ 2">
          <a:extLst>
            <a:ext uri="{FF2B5EF4-FFF2-40B4-BE49-F238E27FC236}">
              <a16:creationId xmlns:a16="http://schemas.microsoft.com/office/drawing/2014/main" id="{EC4B21D5-0E61-4470-82FE-B97CD6D60082}"/>
            </a:ext>
          </a:extLst>
        </xdr:cNvPr>
        <xdr:cNvCxnSpPr/>
      </xdr:nvCxnSpPr>
      <xdr:spPr>
        <a:xfrm flipV="1">
          <a:off x="5396280" y="5700346"/>
          <a:ext cx="388327" cy="802299"/>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65943</xdr:colOff>
      <xdr:row>25</xdr:row>
      <xdr:rowOff>124558</xdr:rowOff>
    </xdr:from>
    <xdr:to>
      <xdr:col>6</xdr:col>
      <xdr:colOff>212482</xdr:colOff>
      <xdr:row>26</xdr:row>
      <xdr:rowOff>183173</xdr:rowOff>
    </xdr:to>
    <xdr:cxnSp macro="">
      <xdr:nvCxnSpPr>
        <xdr:cNvPr id="4" name="直線矢印コネクタ 3">
          <a:extLst>
            <a:ext uri="{FF2B5EF4-FFF2-40B4-BE49-F238E27FC236}">
              <a16:creationId xmlns:a16="http://schemas.microsoft.com/office/drawing/2014/main" id="{5AAE5088-4960-437D-AD0D-E50C4ED77D0D}"/>
            </a:ext>
          </a:extLst>
        </xdr:cNvPr>
        <xdr:cNvCxnSpPr/>
      </xdr:nvCxnSpPr>
      <xdr:spPr>
        <a:xfrm flipV="1">
          <a:off x="2999643" y="6163408"/>
          <a:ext cx="146539" cy="296740"/>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337039</xdr:colOff>
      <xdr:row>23</xdr:row>
      <xdr:rowOff>117230</xdr:rowOff>
    </xdr:from>
    <xdr:to>
      <xdr:col>6</xdr:col>
      <xdr:colOff>146539</xdr:colOff>
      <xdr:row>26</xdr:row>
      <xdr:rowOff>205154</xdr:rowOff>
    </xdr:to>
    <xdr:cxnSp macro="">
      <xdr:nvCxnSpPr>
        <xdr:cNvPr id="5" name="直線矢印コネクタ 4">
          <a:extLst>
            <a:ext uri="{FF2B5EF4-FFF2-40B4-BE49-F238E27FC236}">
              <a16:creationId xmlns:a16="http://schemas.microsoft.com/office/drawing/2014/main" id="{8C2E275D-2294-4F27-8EAC-C1E7F8DC593A}"/>
            </a:ext>
          </a:extLst>
        </xdr:cNvPr>
        <xdr:cNvCxnSpPr/>
      </xdr:nvCxnSpPr>
      <xdr:spPr>
        <a:xfrm flipV="1">
          <a:off x="2689714" y="5679830"/>
          <a:ext cx="390525" cy="802299"/>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47624</xdr:colOff>
      <xdr:row>26</xdr:row>
      <xdr:rowOff>178424</xdr:rowOff>
    </xdr:from>
    <xdr:to>
      <xdr:col>6</xdr:col>
      <xdr:colOff>685799</xdr:colOff>
      <xdr:row>28</xdr:row>
      <xdr:rowOff>123825</xdr:rowOff>
    </xdr:to>
    <xdr:sp macro="" textlink="">
      <xdr:nvSpPr>
        <xdr:cNvPr id="6" name="Text Box 149">
          <a:extLst>
            <a:ext uri="{FF2B5EF4-FFF2-40B4-BE49-F238E27FC236}">
              <a16:creationId xmlns:a16="http://schemas.microsoft.com/office/drawing/2014/main" id="{4B436A09-6EF7-413B-A0A8-050580319B21}"/>
            </a:ext>
          </a:extLst>
        </xdr:cNvPr>
        <xdr:cNvSpPr txBox="1">
          <a:spLocks noChangeArrowheads="1"/>
        </xdr:cNvSpPr>
      </xdr:nvSpPr>
      <xdr:spPr bwMode="auto">
        <a:xfrm>
          <a:off x="1095374" y="6455399"/>
          <a:ext cx="2524125" cy="421651"/>
        </a:xfrm>
        <a:prstGeom prst="rect">
          <a:avLst/>
        </a:prstGeom>
        <a:solidFill>
          <a:srgbClr val="FFFFCC"/>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ctr" upright="1"/>
        <a:lstStyle/>
        <a:p>
          <a:pPr algn="l" rtl="0">
            <a:lnSpc>
              <a:spcPts val="1200"/>
            </a:lnSpc>
            <a:defRPr sz="1000"/>
          </a:pPr>
          <a:r>
            <a:rPr lang="ja-JP" altLang="en-US" sz="900" b="0" i="0" u="none" strike="noStrike" baseline="0">
              <a:solidFill>
                <a:srgbClr val="FF0000"/>
              </a:solidFill>
              <a:latin typeface="+mn-ea"/>
              <a:ea typeface="+mn-ea"/>
              <a:cs typeface="Times New Roman"/>
            </a:rPr>
            <a:t>支援対象経費の</a:t>
          </a:r>
          <a:r>
            <a:rPr lang="ja-JP" altLang="en-US" sz="900" b="1" i="0" u="none" strike="noStrike" baseline="0">
              <a:solidFill>
                <a:srgbClr val="FF0000"/>
              </a:solidFill>
              <a:latin typeface="+mn-ea"/>
              <a:ea typeface="+mn-ea"/>
              <a:cs typeface="Times New Roman"/>
            </a:rPr>
            <a:t>税抜額</a:t>
          </a:r>
          <a:r>
            <a:rPr lang="ja-JP" altLang="en-US" sz="900" b="0" i="0" u="none" strike="noStrike" baseline="0">
              <a:solidFill>
                <a:srgbClr val="FF0000"/>
              </a:solidFill>
              <a:latin typeface="+mn-ea"/>
              <a:ea typeface="+mn-ea"/>
              <a:cs typeface="Times New Roman"/>
            </a:rPr>
            <a:t>を記入してください</a:t>
          </a:r>
          <a:endParaRPr lang="en-US" altLang="ja-JP" sz="1000" b="0" i="0" u="none" strike="noStrike" baseline="0">
            <a:solidFill>
              <a:srgbClr val="FF0000"/>
            </a:solidFill>
            <a:latin typeface="+mn-ea"/>
            <a:ea typeface="+mn-ea"/>
            <a:cs typeface="Times New Roman"/>
          </a:endParaRPr>
        </a:p>
      </xdr:txBody>
    </xdr:sp>
    <xdr:clientData/>
  </xdr:twoCellAnchor>
  <xdr:twoCellAnchor>
    <xdr:from>
      <xdr:col>7</xdr:col>
      <xdr:colOff>161925</xdr:colOff>
      <xdr:row>26</xdr:row>
      <xdr:rowOff>185059</xdr:rowOff>
    </xdr:from>
    <xdr:to>
      <xdr:col>10</xdr:col>
      <xdr:colOff>702546</xdr:colOff>
      <xdr:row>28</xdr:row>
      <xdr:rowOff>228600</xdr:rowOff>
    </xdr:to>
    <xdr:sp macro="" textlink="">
      <xdr:nvSpPr>
        <xdr:cNvPr id="7" name="Text Box 149">
          <a:extLst>
            <a:ext uri="{FF2B5EF4-FFF2-40B4-BE49-F238E27FC236}">
              <a16:creationId xmlns:a16="http://schemas.microsoft.com/office/drawing/2014/main" id="{77E8BDB8-5885-44AB-8A2A-714BAD3BF931}"/>
            </a:ext>
          </a:extLst>
        </xdr:cNvPr>
        <xdr:cNvSpPr txBox="1">
          <a:spLocks noChangeArrowheads="1"/>
        </xdr:cNvSpPr>
      </xdr:nvSpPr>
      <xdr:spPr bwMode="auto">
        <a:xfrm>
          <a:off x="3905250" y="6462034"/>
          <a:ext cx="2931396" cy="519791"/>
        </a:xfrm>
        <a:prstGeom prst="rect">
          <a:avLst/>
        </a:prstGeom>
        <a:solidFill>
          <a:srgbClr val="FFFFCC"/>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ctr" upright="1"/>
        <a:lstStyle/>
        <a:p>
          <a:pPr algn="l" rtl="0">
            <a:lnSpc>
              <a:spcPts val="1200"/>
            </a:lnSpc>
            <a:defRPr sz="1000"/>
          </a:pPr>
          <a:r>
            <a:rPr lang="ja-JP" altLang="en-US" sz="900" b="0" i="0" u="none" strike="noStrike" baseline="0">
              <a:solidFill>
                <a:srgbClr val="FF0000"/>
              </a:solidFill>
              <a:latin typeface="+mn-ea"/>
              <a:ea typeface="+mn-ea"/>
              <a:cs typeface="Times New Roman"/>
            </a:rPr>
            <a:t>シート②</a:t>
          </a:r>
          <a:r>
            <a:rPr lang="en-US" altLang="ja-JP" sz="900" b="0" i="0" u="none" strike="noStrike" baseline="0">
              <a:solidFill>
                <a:srgbClr val="FF0000"/>
              </a:solidFill>
              <a:latin typeface="+mn-ea"/>
              <a:ea typeface="+mn-ea"/>
              <a:cs typeface="Times New Roman"/>
            </a:rPr>
            <a:t>-</a:t>
          </a:r>
          <a:r>
            <a:rPr lang="ja-JP" altLang="en-US" sz="900" b="0" i="0" u="none" strike="noStrike" baseline="0">
              <a:solidFill>
                <a:srgbClr val="FF0000"/>
              </a:solidFill>
              <a:latin typeface="+mn-ea"/>
              <a:ea typeface="+mn-ea"/>
              <a:cs typeface="Times New Roman"/>
            </a:rPr>
            <a:t>２または②</a:t>
          </a:r>
          <a:r>
            <a:rPr lang="en-US" altLang="ja-JP" sz="900" b="0" i="0" u="none" strike="noStrike" baseline="0">
              <a:solidFill>
                <a:srgbClr val="FF0000"/>
              </a:solidFill>
              <a:latin typeface="+mn-ea"/>
              <a:ea typeface="+mn-ea"/>
              <a:cs typeface="Times New Roman"/>
            </a:rPr>
            <a:t>-</a:t>
          </a:r>
          <a:r>
            <a:rPr lang="ja-JP" altLang="en-US" sz="900" b="0" i="0" u="none" strike="noStrike" baseline="0">
              <a:solidFill>
                <a:srgbClr val="FF0000"/>
              </a:solidFill>
              <a:latin typeface="+mn-ea"/>
              <a:ea typeface="+mn-ea"/>
              <a:cs typeface="Times New Roman"/>
            </a:rPr>
            <a:t>３で 「</a:t>
          </a:r>
          <a:r>
            <a:rPr lang="en-US" altLang="ja-JP" sz="900" b="0" i="0" u="none" strike="noStrike" baseline="0">
              <a:solidFill>
                <a:srgbClr val="FF0000"/>
              </a:solidFill>
              <a:latin typeface="+mn-ea"/>
              <a:ea typeface="+mn-ea"/>
              <a:cs typeface="Times New Roman"/>
            </a:rPr>
            <a:t>※</a:t>
          </a:r>
          <a:r>
            <a:rPr lang="ja-JP" altLang="en-US" sz="900" b="0" i="0" u="none" strike="noStrike" baseline="0">
              <a:solidFill>
                <a:srgbClr val="FF0000"/>
              </a:solidFill>
              <a:latin typeface="+mn-ea"/>
              <a:ea typeface="+mn-ea"/>
              <a:cs typeface="Times New Roman"/>
            </a:rPr>
            <a:t>成果報告以降対象額</a:t>
          </a:r>
          <a:r>
            <a:rPr lang="en-US" altLang="ja-JP" sz="900" b="0" i="0" u="none" strike="noStrike" baseline="0">
              <a:solidFill>
                <a:srgbClr val="FF0000"/>
              </a:solidFill>
              <a:latin typeface="+mn-ea"/>
              <a:ea typeface="+mn-ea"/>
              <a:cs typeface="Times New Roman"/>
            </a:rPr>
            <a:t>(</a:t>
          </a:r>
          <a:r>
            <a:rPr lang="ja-JP" altLang="en-US" sz="900" b="0" i="0" u="none" strike="noStrike" baseline="0">
              <a:solidFill>
                <a:srgbClr val="FF0000"/>
              </a:solidFill>
              <a:latin typeface="+mn-ea"/>
              <a:ea typeface="+mn-ea"/>
              <a:cs typeface="Times New Roman"/>
            </a:rPr>
            <a:t>税抜</a:t>
          </a:r>
          <a:r>
            <a:rPr lang="en-US" altLang="ja-JP" sz="900" b="0" i="0" u="none" strike="noStrike" baseline="0">
              <a:solidFill>
                <a:srgbClr val="FF0000"/>
              </a:solidFill>
              <a:latin typeface="+mn-ea"/>
              <a:ea typeface="+mn-ea"/>
              <a:cs typeface="Times New Roman"/>
            </a:rPr>
            <a:t>)</a:t>
          </a:r>
          <a:r>
            <a:rPr lang="ja-JP" altLang="en-US" sz="900" b="0" i="0" u="none" strike="noStrike" baseline="0">
              <a:solidFill>
                <a:srgbClr val="FF0000"/>
              </a:solidFill>
              <a:latin typeface="+mn-ea"/>
              <a:ea typeface="+mn-ea"/>
              <a:cs typeface="Times New Roman"/>
            </a:rPr>
            <a:t>」 を算出して記入してください</a:t>
          </a:r>
          <a:endParaRPr lang="en-US" altLang="ja-JP" sz="900" b="0" i="0" u="none" strike="noStrike" baseline="0">
            <a:solidFill>
              <a:srgbClr val="FF0000"/>
            </a:solidFill>
            <a:latin typeface="+mn-ea"/>
            <a:ea typeface="+mn-ea"/>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201.11\kkj\&#24314;&#31689;GX&#12539;DX&#25512;&#36914;&#20107;&#26989;\02&#21215;&#38598;&#12539;&#27096;&#24335;\R6&#24180;&#24230;&#35036;&#27491;\01&#21215;&#38598;&#12539;&#27096;&#24335;\&#25152;&#23450;&#27096;&#24335;\&#20844;&#38283;&#29992;\&#23567;&#20037;&#20445;&#12373;&#12435;&#12408;\gyoushiki_r6h\&#9314;R6&#35036;_&#25903;&#25588;&#23550;&#35937;&#32076;&#36027;&#20316;&#25104;&#25903;&#25588;_0422.xlsx" TargetMode="External"/><Relationship Id="rId1" Type="http://schemas.openxmlformats.org/officeDocument/2006/relationships/externalLinkPath" Target="/&#24314;&#31689;GX&#12539;DX&#25512;&#36914;&#20107;&#26989;/02&#21215;&#38598;&#12539;&#27096;&#24335;/R6&#24180;&#24230;&#35036;&#27491;/01&#21215;&#38598;&#12539;&#27096;&#24335;/&#25152;&#23450;&#27096;&#24335;/&#20844;&#38283;&#29992;/&#23567;&#20037;&#20445;&#12373;&#12435;&#12408;/gyoushiki_r6h/&#9314;R6&#35036;_&#25903;&#25588;&#23550;&#35937;&#32076;&#36027;&#20316;&#25104;&#25903;&#25588;_04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シート①(申請)"/>
      <sheetName val="シート①-2"/>
      <sheetName val="シート①-3"/>
      <sheetName val="シート②(成果報告)"/>
      <sheetName val="シート②-2"/>
      <sheetName val="シート②-3"/>
      <sheetName val="減価償却"/>
    </sheetNames>
    <sheetDataSet>
      <sheetData sheetId="0"/>
      <sheetData sheetId="1"/>
      <sheetData sheetId="2"/>
      <sheetData sheetId="3"/>
      <sheetData sheetId="4"/>
      <sheetData sheetId="5"/>
      <sheetData sheetId="6">
        <row r="3">
          <cell r="T3">
            <v>7</v>
          </cell>
        </row>
        <row r="4">
          <cell r="B4">
            <v>1</v>
          </cell>
          <cell r="C4">
            <v>0</v>
          </cell>
          <cell r="D4">
            <v>0</v>
          </cell>
          <cell r="E4">
            <v>0</v>
          </cell>
          <cell r="F4">
            <v>0</v>
          </cell>
          <cell r="G4">
            <v>0</v>
          </cell>
          <cell r="H4">
            <v>0</v>
          </cell>
          <cell r="I4">
            <v>0</v>
          </cell>
          <cell r="J4">
            <v>0</v>
          </cell>
          <cell r="K4">
            <v>0</v>
          </cell>
          <cell r="L4">
            <v>0</v>
          </cell>
          <cell r="M4">
            <v>0</v>
          </cell>
          <cell r="N4">
            <v>0</v>
          </cell>
          <cell r="O4">
            <v>0.1</v>
          </cell>
          <cell r="P4">
            <v>0.25</v>
          </cell>
          <cell r="Q4">
            <v>0.5</v>
          </cell>
          <cell r="R4">
            <v>0.75</v>
          </cell>
          <cell r="T4">
            <v>6</v>
          </cell>
        </row>
        <row r="5">
          <cell r="B5">
            <v>1.25</v>
          </cell>
          <cell r="C5">
            <v>0</v>
          </cell>
          <cell r="D5">
            <v>0</v>
          </cell>
          <cell r="E5">
            <v>0</v>
          </cell>
          <cell r="F5">
            <v>0</v>
          </cell>
          <cell r="G5">
            <v>0</v>
          </cell>
          <cell r="H5">
            <v>0</v>
          </cell>
          <cell r="I5">
            <v>0</v>
          </cell>
          <cell r="J5">
            <v>0</v>
          </cell>
          <cell r="K5">
            <v>0</v>
          </cell>
          <cell r="L5">
            <v>0</v>
          </cell>
          <cell r="M5">
            <v>0</v>
          </cell>
          <cell r="N5">
            <v>0.1</v>
          </cell>
          <cell r="O5">
            <v>0.2</v>
          </cell>
          <cell r="P5">
            <v>0.4</v>
          </cell>
          <cell r="Q5">
            <v>0.6</v>
          </cell>
          <cell r="R5">
            <v>0.8</v>
          </cell>
          <cell r="T5">
            <v>5</v>
          </cell>
        </row>
        <row r="6">
          <cell r="B6">
            <v>1.5</v>
          </cell>
          <cell r="C6">
            <v>0</v>
          </cell>
          <cell r="D6">
            <v>0</v>
          </cell>
          <cell r="E6">
            <v>0</v>
          </cell>
          <cell r="F6">
            <v>0</v>
          </cell>
          <cell r="G6">
            <v>0</v>
          </cell>
          <cell r="H6">
            <v>0</v>
          </cell>
          <cell r="I6">
            <v>0</v>
          </cell>
          <cell r="J6">
            <v>0</v>
          </cell>
          <cell r="K6">
            <v>0</v>
          </cell>
          <cell r="L6">
            <v>0</v>
          </cell>
          <cell r="M6">
            <v>0.1</v>
          </cell>
          <cell r="N6">
            <v>0.16700000000000001</v>
          </cell>
          <cell r="O6">
            <v>0.33300000000000002</v>
          </cell>
          <cell r="P6">
            <v>0.5</v>
          </cell>
          <cell r="Q6">
            <v>0.66700000000000004</v>
          </cell>
          <cell r="R6">
            <v>0.83299999999999996</v>
          </cell>
          <cell r="T6">
            <v>4</v>
          </cell>
        </row>
        <row r="7">
          <cell r="B7">
            <v>1.75</v>
          </cell>
          <cell r="C7">
            <v>0</v>
          </cell>
          <cell r="D7">
            <v>0</v>
          </cell>
          <cell r="E7">
            <v>0</v>
          </cell>
          <cell r="F7">
            <v>0</v>
          </cell>
          <cell r="G7">
            <v>0</v>
          </cell>
          <cell r="H7">
            <v>0</v>
          </cell>
          <cell r="I7">
            <v>0</v>
          </cell>
          <cell r="J7">
            <v>0</v>
          </cell>
          <cell r="K7">
            <v>0</v>
          </cell>
          <cell r="L7">
            <v>0.1</v>
          </cell>
          <cell r="M7">
            <v>0.14299999999999999</v>
          </cell>
          <cell r="N7">
            <v>0.28599999999999998</v>
          </cell>
          <cell r="O7">
            <v>0.42899999999999999</v>
          </cell>
          <cell r="P7">
            <v>0.57099999999999995</v>
          </cell>
          <cell r="Q7">
            <v>0.71399999999999997</v>
          </cell>
          <cell r="R7">
            <v>0.85699999999999998</v>
          </cell>
          <cell r="T7">
            <v>3</v>
          </cell>
        </row>
        <row r="8">
          <cell r="B8">
            <v>2</v>
          </cell>
          <cell r="C8">
            <v>0</v>
          </cell>
          <cell r="D8">
            <v>0</v>
          </cell>
          <cell r="E8">
            <v>0</v>
          </cell>
          <cell r="F8">
            <v>0</v>
          </cell>
          <cell r="G8">
            <v>0</v>
          </cell>
          <cell r="H8">
            <v>0</v>
          </cell>
          <cell r="I8">
            <v>0</v>
          </cell>
          <cell r="J8">
            <v>0</v>
          </cell>
          <cell r="K8">
            <v>0.1</v>
          </cell>
          <cell r="L8">
            <v>0.125</v>
          </cell>
          <cell r="M8">
            <v>0.25</v>
          </cell>
          <cell r="N8">
            <v>0.375</v>
          </cell>
          <cell r="O8">
            <v>0.5</v>
          </cell>
          <cell r="P8">
            <v>0.625</v>
          </cell>
          <cell r="Q8">
            <v>0.75</v>
          </cell>
          <cell r="R8">
            <v>0.875</v>
          </cell>
          <cell r="T8">
            <v>2.75</v>
          </cell>
        </row>
        <row r="9">
          <cell r="B9">
            <v>2.25</v>
          </cell>
          <cell r="C9">
            <v>0</v>
          </cell>
          <cell r="D9">
            <v>0</v>
          </cell>
          <cell r="E9">
            <v>0</v>
          </cell>
          <cell r="F9">
            <v>0</v>
          </cell>
          <cell r="G9">
            <v>0</v>
          </cell>
          <cell r="H9">
            <v>0</v>
          </cell>
          <cell r="I9">
            <v>0</v>
          </cell>
          <cell r="J9">
            <v>0.1</v>
          </cell>
          <cell r="K9">
            <v>0.111</v>
          </cell>
          <cell r="L9">
            <v>0.222</v>
          </cell>
          <cell r="M9">
            <v>0.33300000000000002</v>
          </cell>
          <cell r="N9">
            <v>0.44400000000000001</v>
          </cell>
          <cell r="O9">
            <v>0.55600000000000005</v>
          </cell>
          <cell r="P9">
            <v>0.66700000000000004</v>
          </cell>
          <cell r="Q9">
            <v>0.77800000000000002</v>
          </cell>
          <cell r="R9">
            <v>0.88900000000000001</v>
          </cell>
          <cell r="T9">
            <v>2.5</v>
          </cell>
        </row>
        <row r="10">
          <cell r="B10">
            <v>2.5</v>
          </cell>
          <cell r="C10">
            <v>0</v>
          </cell>
          <cell r="D10">
            <v>0</v>
          </cell>
          <cell r="E10">
            <v>0</v>
          </cell>
          <cell r="F10">
            <v>0</v>
          </cell>
          <cell r="G10">
            <v>0</v>
          </cell>
          <cell r="H10">
            <v>0</v>
          </cell>
          <cell r="I10">
            <v>0.1</v>
          </cell>
          <cell r="J10">
            <v>0.1</v>
          </cell>
          <cell r="K10">
            <v>0.2</v>
          </cell>
          <cell r="L10">
            <v>0.3</v>
          </cell>
          <cell r="M10">
            <v>0.4</v>
          </cell>
          <cell r="N10">
            <v>0.5</v>
          </cell>
          <cell r="O10">
            <v>0.6</v>
          </cell>
          <cell r="P10">
            <v>0.7</v>
          </cell>
          <cell r="Q10">
            <v>0.8</v>
          </cell>
          <cell r="R10">
            <v>0.9</v>
          </cell>
          <cell r="T10">
            <v>2.25</v>
          </cell>
        </row>
        <row r="11">
          <cell r="B11">
            <v>2.75</v>
          </cell>
          <cell r="C11">
            <v>0</v>
          </cell>
          <cell r="D11">
            <v>0</v>
          </cell>
          <cell r="E11">
            <v>0</v>
          </cell>
          <cell r="F11">
            <v>0</v>
          </cell>
          <cell r="G11">
            <v>0</v>
          </cell>
          <cell r="H11">
            <v>0.1</v>
          </cell>
          <cell r="I11">
            <v>0.1</v>
          </cell>
          <cell r="J11">
            <v>0.182</v>
          </cell>
          <cell r="K11">
            <v>0.27300000000000002</v>
          </cell>
          <cell r="L11">
            <v>0.36399999999999999</v>
          </cell>
          <cell r="M11">
            <v>0.45500000000000002</v>
          </cell>
          <cell r="N11">
            <v>0.54500000000000004</v>
          </cell>
          <cell r="O11">
            <v>0.63600000000000001</v>
          </cell>
          <cell r="P11">
            <v>0.72699999999999998</v>
          </cell>
          <cell r="Q11">
            <v>0.81799999999999995</v>
          </cell>
          <cell r="R11">
            <v>0.90900000000000003</v>
          </cell>
          <cell r="T11">
            <v>2</v>
          </cell>
        </row>
        <row r="12">
          <cell r="B12">
            <v>3</v>
          </cell>
          <cell r="C12">
            <v>0</v>
          </cell>
          <cell r="D12">
            <v>0</v>
          </cell>
          <cell r="E12">
            <v>0</v>
          </cell>
          <cell r="F12">
            <v>0</v>
          </cell>
          <cell r="G12">
            <v>0.1</v>
          </cell>
          <cell r="H12">
            <v>0.1</v>
          </cell>
          <cell r="I12">
            <v>0.16700000000000001</v>
          </cell>
          <cell r="J12">
            <v>0.25</v>
          </cell>
          <cell r="K12">
            <v>0.33300000000000002</v>
          </cell>
          <cell r="L12">
            <v>0.41699999999999998</v>
          </cell>
          <cell r="M12">
            <v>0.5</v>
          </cell>
          <cell r="N12">
            <v>0.58299999999999996</v>
          </cell>
          <cell r="O12">
            <v>0.66700000000000004</v>
          </cell>
          <cell r="P12">
            <v>0.75</v>
          </cell>
          <cell r="Q12">
            <v>0.83299999999999996</v>
          </cell>
          <cell r="R12">
            <v>0.91700000000000004</v>
          </cell>
          <cell r="T12">
            <v>1.75</v>
          </cell>
        </row>
        <row r="13">
          <cell r="B13">
            <v>4</v>
          </cell>
          <cell r="C13">
            <v>0</v>
          </cell>
          <cell r="D13">
            <v>0</v>
          </cell>
          <cell r="E13">
            <v>0</v>
          </cell>
          <cell r="F13">
            <v>0.1</v>
          </cell>
          <cell r="G13">
            <v>0.25</v>
          </cell>
          <cell r="H13">
            <v>0.313</v>
          </cell>
          <cell r="I13">
            <v>0.375</v>
          </cell>
          <cell r="J13">
            <v>0.438</v>
          </cell>
          <cell r="K13">
            <v>0.5</v>
          </cell>
          <cell r="L13">
            <v>0.56299999999999994</v>
          </cell>
          <cell r="M13">
            <v>0.625</v>
          </cell>
          <cell r="N13">
            <v>0.68799999999999994</v>
          </cell>
          <cell r="O13">
            <v>0.75</v>
          </cell>
          <cell r="P13">
            <v>0.81299999999999994</v>
          </cell>
          <cell r="Q13">
            <v>0.875</v>
          </cell>
          <cell r="R13">
            <v>0.93799999999999994</v>
          </cell>
          <cell r="T13">
            <v>1.5</v>
          </cell>
        </row>
        <row r="14">
          <cell r="B14">
            <v>5</v>
          </cell>
          <cell r="C14">
            <v>0</v>
          </cell>
          <cell r="D14">
            <v>0</v>
          </cell>
          <cell r="E14">
            <v>0.1</v>
          </cell>
          <cell r="F14">
            <v>0.2</v>
          </cell>
          <cell r="G14">
            <v>0.4</v>
          </cell>
          <cell r="H14">
            <v>0.45</v>
          </cell>
          <cell r="I14">
            <v>0.5</v>
          </cell>
          <cell r="J14">
            <v>0.55000000000000004</v>
          </cell>
          <cell r="K14">
            <v>0.6</v>
          </cell>
          <cell r="L14">
            <v>0.65</v>
          </cell>
          <cell r="M14">
            <v>0.7</v>
          </cell>
          <cell r="N14">
            <v>0.75</v>
          </cell>
          <cell r="O14">
            <v>0.8</v>
          </cell>
          <cell r="P14">
            <v>0.85</v>
          </cell>
          <cell r="Q14">
            <v>0.9</v>
          </cell>
          <cell r="R14">
            <v>0.95</v>
          </cell>
          <cell r="T14">
            <v>1.25</v>
          </cell>
        </row>
        <row r="15">
          <cell r="B15">
            <v>6</v>
          </cell>
          <cell r="C15">
            <v>0</v>
          </cell>
          <cell r="D15">
            <v>0.1</v>
          </cell>
          <cell r="E15">
            <v>0.16700000000000001</v>
          </cell>
          <cell r="F15">
            <v>0.33300000000000002</v>
          </cell>
          <cell r="G15">
            <v>0.5</v>
          </cell>
          <cell r="H15">
            <v>0.54200000000000004</v>
          </cell>
          <cell r="I15">
            <v>0.58299999999999996</v>
          </cell>
          <cell r="J15">
            <v>0.625</v>
          </cell>
          <cell r="K15">
            <v>0.66700000000000004</v>
          </cell>
          <cell r="L15">
            <v>0.70799999999999996</v>
          </cell>
          <cell r="M15">
            <v>0.75</v>
          </cell>
          <cell r="N15">
            <v>0.79200000000000004</v>
          </cell>
          <cell r="O15">
            <v>0.83299999999999996</v>
          </cell>
          <cell r="P15">
            <v>0.875</v>
          </cell>
          <cell r="Q15">
            <v>0.91700000000000004</v>
          </cell>
          <cell r="R15">
            <v>0.95799999999999996</v>
          </cell>
          <cell r="T15">
            <v>1</v>
          </cell>
        </row>
        <row r="16">
          <cell r="T16">
            <v>0.75</v>
          </cell>
        </row>
        <row r="17">
          <cell r="T17">
            <v>0.5</v>
          </cell>
        </row>
        <row r="18">
          <cell r="T18">
            <v>0.25</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取得価格に以下の表に定める率を乗じたもの" connectionId="1" xr16:uid="{68EE6461-CE7D-45E2-A897-78B3DC2C9BEE}" autoFormatId="20" applyNumberFormats="0" applyBorderFormats="0" applyFontFormats="0" applyPatternFormats="0"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1424A-313C-4BDD-98C8-0F745768904E}">
  <sheetPr>
    <tabColor theme="4" tint="0.39997558519241921"/>
    <pageSetUpPr fitToPage="1"/>
  </sheetPr>
  <dimension ref="A1:AJ52"/>
  <sheetViews>
    <sheetView showGridLines="0" view="pageBreakPreview" zoomScaleNormal="100" zoomScaleSheetLayoutView="100" workbookViewId="0">
      <selection activeCell="Z1" sqref="Z1"/>
    </sheetView>
  </sheetViews>
  <sheetFormatPr defaultRowHeight="18"/>
  <cols>
    <col min="1" max="1" width="3.58203125" customWidth="1"/>
    <col min="2" max="6" width="3.08203125" customWidth="1"/>
    <col min="7" max="7" width="3.5" customWidth="1"/>
    <col min="8" max="34" width="3.08203125" customWidth="1"/>
    <col min="35" max="36" width="3.58203125" customWidth="1"/>
    <col min="37" max="37" width="3.33203125" bestFit="1" customWidth="1"/>
  </cols>
  <sheetData>
    <row r="1" spans="1:36" ht="24" customHeight="1">
      <c r="A1" t="s">
        <v>169</v>
      </c>
      <c r="V1" s="66" t="s">
        <v>175</v>
      </c>
      <c r="W1" t="s">
        <v>170</v>
      </c>
      <c r="Y1" s="66" t="s">
        <v>174</v>
      </c>
      <c r="Z1" s="183"/>
      <c r="AA1" s="4" t="s">
        <v>171</v>
      </c>
      <c r="AB1" s="183"/>
      <c r="AC1" s="4" t="s">
        <v>172</v>
      </c>
      <c r="AD1" s="183"/>
      <c r="AE1" s="4" t="s">
        <v>173</v>
      </c>
      <c r="AF1" s="66"/>
      <c r="AG1" t="s">
        <v>224</v>
      </c>
    </row>
    <row r="2" spans="1:36" ht="23" thickBot="1">
      <c r="B2" s="9" t="s">
        <v>103</v>
      </c>
    </row>
    <row r="3" spans="1:36" ht="26.15" customHeight="1">
      <c r="B3" s="448" t="s">
        <v>20</v>
      </c>
      <c r="C3" s="449"/>
      <c r="D3" s="449"/>
      <c r="E3" s="449"/>
      <c r="F3" s="449"/>
      <c r="G3" s="449"/>
      <c r="H3" s="449"/>
      <c r="I3" s="450"/>
      <c r="J3" s="451"/>
      <c r="K3" s="452"/>
      <c r="L3" s="452"/>
      <c r="M3" s="452"/>
      <c r="N3" s="452"/>
      <c r="O3" s="452"/>
      <c r="P3" s="452"/>
      <c r="Q3" s="452"/>
      <c r="R3" s="452"/>
      <c r="S3" s="452"/>
      <c r="T3" s="452"/>
      <c r="U3" s="452"/>
      <c r="V3" s="452"/>
      <c r="W3" s="452"/>
      <c r="X3" s="452"/>
      <c r="Y3" s="452"/>
      <c r="Z3" s="452"/>
      <c r="AA3" s="452"/>
      <c r="AB3" s="452"/>
      <c r="AC3" s="452"/>
      <c r="AD3" s="452"/>
      <c r="AE3" s="453"/>
    </row>
    <row r="4" spans="1:36" ht="26.15" customHeight="1">
      <c r="B4" s="454" t="s">
        <v>21</v>
      </c>
      <c r="C4" s="455"/>
      <c r="D4" s="455"/>
      <c r="E4" s="455"/>
      <c r="F4" s="455"/>
      <c r="G4" s="455"/>
      <c r="H4" s="455"/>
      <c r="I4" s="455"/>
      <c r="J4" s="456"/>
      <c r="K4" s="457"/>
      <c r="L4" s="457"/>
      <c r="M4" s="457"/>
      <c r="N4" s="457"/>
      <c r="O4" s="457"/>
      <c r="P4" s="457"/>
      <c r="Q4" s="457"/>
      <c r="R4" s="457"/>
      <c r="S4" s="457"/>
      <c r="T4" s="457"/>
      <c r="U4" s="457"/>
      <c r="V4" s="457"/>
      <c r="W4" s="457"/>
      <c r="X4" s="457"/>
      <c r="Y4" s="457"/>
      <c r="Z4" s="457"/>
      <c r="AA4" s="457"/>
      <c r="AB4" s="457"/>
      <c r="AC4" s="457"/>
      <c r="AD4" s="457"/>
      <c r="AE4" s="458"/>
    </row>
    <row r="5" spans="1:36" ht="26.15" customHeight="1">
      <c r="B5" s="459" t="s">
        <v>22</v>
      </c>
      <c r="C5" s="460"/>
      <c r="D5" s="460"/>
      <c r="E5" s="460"/>
      <c r="F5" s="460"/>
      <c r="G5" s="460"/>
      <c r="H5" s="460"/>
      <c r="I5" s="461"/>
      <c r="J5" s="462" t="s">
        <v>24</v>
      </c>
      <c r="K5" s="463"/>
      <c r="L5" s="463"/>
      <c r="M5" s="463"/>
      <c r="N5" s="463"/>
      <c r="O5" s="463"/>
      <c r="P5" s="463"/>
      <c r="Q5" s="463"/>
      <c r="R5" s="463"/>
      <c r="S5" s="463"/>
      <c r="T5" s="463"/>
      <c r="U5" s="463"/>
      <c r="V5" s="463"/>
      <c r="W5" s="463"/>
      <c r="X5" s="463"/>
      <c r="Y5" s="463"/>
      <c r="Z5" s="463"/>
      <c r="AA5" s="463"/>
      <c r="AB5" s="463"/>
      <c r="AC5" s="463"/>
      <c r="AD5" s="463"/>
      <c r="AE5" s="464"/>
    </row>
    <row r="6" spans="1:36" ht="26.15" customHeight="1">
      <c r="B6" s="483" t="s">
        <v>104</v>
      </c>
      <c r="C6" s="484"/>
      <c r="D6" s="484"/>
      <c r="E6" s="484"/>
      <c r="F6" s="484"/>
      <c r="G6" s="484"/>
      <c r="H6" s="484"/>
      <c r="I6" s="484"/>
      <c r="J6" s="485" t="s">
        <v>17</v>
      </c>
      <c r="K6" s="486"/>
      <c r="L6" s="487" t="s">
        <v>15</v>
      </c>
      <c r="M6" s="488"/>
      <c r="N6" s="488"/>
      <c r="O6" s="485" t="s">
        <v>17</v>
      </c>
      <c r="P6" s="486"/>
      <c r="Q6" s="487" t="s">
        <v>16</v>
      </c>
      <c r="R6" s="488"/>
      <c r="S6" s="489"/>
      <c r="T6" s="490" t="s">
        <v>18</v>
      </c>
      <c r="U6" s="491"/>
      <c r="V6" s="491"/>
      <c r="W6" s="491"/>
      <c r="X6" s="465"/>
      <c r="Y6" s="466"/>
      <c r="Z6" s="466"/>
      <c r="AA6" s="466"/>
      <c r="AB6" s="466"/>
      <c r="AC6" s="466"/>
      <c r="AD6" s="466"/>
      <c r="AE6" s="467"/>
    </row>
    <row r="7" spans="1:36" ht="26.15" customHeight="1">
      <c r="B7" s="423" t="s">
        <v>105</v>
      </c>
      <c r="C7" s="424"/>
      <c r="D7" s="427" t="s">
        <v>25</v>
      </c>
      <c r="E7" s="428"/>
      <c r="F7" s="428"/>
      <c r="G7" s="428"/>
      <c r="H7" s="428"/>
      <c r="I7" s="429"/>
      <c r="J7" s="430"/>
      <c r="K7" s="431"/>
      <c r="L7" s="431"/>
      <c r="M7" s="431"/>
      <c r="N7" s="431"/>
      <c r="O7" s="431"/>
      <c r="P7" s="431"/>
      <c r="Q7" s="431"/>
      <c r="R7" s="431"/>
      <c r="S7" s="431"/>
      <c r="T7" s="431"/>
      <c r="U7" s="431"/>
      <c r="V7" s="431"/>
      <c r="W7" s="431"/>
      <c r="X7" s="431"/>
      <c r="Y7" s="431"/>
      <c r="Z7" s="431"/>
      <c r="AA7" s="431"/>
      <c r="AB7" s="431"/>
      <c r="AC7" s="431"/>
      <c r="AD7" s="431"/>
      <c r="AE7" s="432"/>
    </row>
    <row r="8" spans="1:36" ht="26.15" customHeight="1">
      <c r="B8" s="468"/>
      <c r="C8" s="469"/>
      <c r="D8" s="472" t="s">
        <v>22</v>
      </c>
      <c r="E8" s="455"/>
      <c r="F8" s="455"/>
      <c r="G8" s="455"/>
      <c r="H8" s="455"/>
      <c r="I8" s="473"/>
      <c r="J8" s="456" t="s">
        <v>24</v>
      </c>
      <c r="K8" s="457"/>
      <c r="L8" s="457"/>
      <c r="M8" s="457"/>
      <c r="N8" s="457"/>
      <c r="O8" s="457"/>
      <c r="P8" s="457"/>
      <c r="Q8" s="457"/>
      <c r="R8" s="457"/>
      <c r="S8" s="457"/>
      <c r="T8" s="457"/>
      <c r="U8" s="457"/>
      <c r="V8" s="457"/>
      <c r="W8" s="457"/>
      <c r="X8" s="457"/>
      <c r="Y8" s="457"/>
      <c r="Z8" s="457"/>
      <c r="AA8" s="457"/>
      <c r="AB8" s="457"/>
      <c r="AC8" s="457"/>
      <c r="AD8" s="457"/>
      <c r="AE8" s="458"/>
    </row>
    <row r="9" spans="1:36" ht="26.15" customHeight="1">
      <c r="B9" s="468"/>
      <c r="C9" s="469"/>
      <c r="D9" s="474" t="s">
        <v>106</v>
      </c>
      <c r="E9" s="475"/>
      <c r="F9" s="475"/>
      <c r="G9" s="475"/>
      <c r="H9" s="475"/>
      <c r="I9" s="476"/>
      <c r="J9" s="456"/>
      <c r="K9" s="457"/>
      <c r="L9" s="457"/>
      <c r="M9" s="457"/>
      <c r="N9" s="457"/>
      <c r="O9" s="457"/>
      <c r="P9" s="457"/>
      <c r="Q9" s="457"/>
      <c r="R9" s="457"/>
      <c r="S9" s="457"/>
      <c r="T9" s="457"/>
      <c r="U9" s="457"/>
      <c r="V9" s="457"/>
      <c r="W9" s="457"/>
      <c r="X9" s="457"/>
      <c r="Y9" s="457"/>
      <c r="Z9" s="457"/>
      <c r="AA9" s="457"/>
      <c r="AB9" s="457"/>
      <c r="AC9" s="457"/>
      <c r="AD9" s="457"/>
      <c r="AE9" s="458"/>
    </row>
    <row r="10" spans="1:36" ht="26.15" customHeight="1">
      <c r="B10" s="470"/>
      <c r="C10" s="471"/>
      <c r="D10" s="477" t="s">
        <v>23</v>
      </c>
      <c r="E10" s="478"/>
      <c r="F10" s="478"/>
      <c r="G10" s="478"/>
      <c r="H10" s="478"/>
      <c r="I10" s="479"/>
      <c r="J10" s="480"/>
      <c r="K10" s="481"/>
      <c r="L10" s="481"/>
      <c r="M10" s="481"/>
      <c r="N10" s="481"/>
      <c r="O10" s="481"/>
      <c r="P10" s="481"/>
      <c r="Q10" s="481"/>
      <c r="R10" s="481"/>
      <c r="S10" s="481"/>
      <c r="T10" s="481"/>
      <c r="U10" s="481"/>
      <c r="V10" s="481"/>
      <c r="W10" s="481"/>
      <c r="X10" s="481"/>
      <c r="Y10" s="481"/>
      <c r="Z10" s="481"/>
      <c r="AA10" s="481"/>
      <c r="AB10" s="481"/>
      <c r="AC10" s="481"/>
      <c r="AD10" s="481"/>
      <c r="AE10" s="482"/>
    </row>
    <row r="11" spans="1:36" ht="26.15" customHeight="1">
      <c r="B11" s="423" t="s">
        <v>107</v>
      </c>
      <c r="C11" s="424"/>
      <c r="D11" s="427" t="s">
        <v>108</v>
      </c>
      <c r="E11" s="428"/>
      <c r="F11" s="428"/>
      <c r="G11" s="428"/>
      <c r="H11" s="428"/>
      <c r="I11" s="429"/>
      <c r="J11" s="430"/>
      <c r="K11" s="431"/>
      <c r="L11" s="431"/>
      <c r="M11" s="431"/>
      <c r="N11" s="431"/>
      <c r="O11" s="431"/>
      <c r="P11" s="431"/>
      <c r="Q11" s="431"/>
      <c r="R11" s="431"/>
      <c r="S11" s="431"/>
      <c r="T11" s="431"/>
      <c r="U11" s="431"/>
      <c r="V11" s="431"/>
      <c r="W11" s="431"/>
      <c r="X11" s="431"/>
      <c r="Y11" s="431"/>
      <c r="Z11" s="431"/>
      <c r="AA11" s="431"/>
      <c r="AB11" s="431"/>
      <c r="AC11" s="431"/>
      <c r="AD11" s="431"/>
      <c r="AE11" s="432"/>
    </row>
    <row r="12" spans="1:36" ht="26.15" customHeight="1" thickBot="1">
      <c r="B12" s="425"/>
      <c r="C12" s="426"/>
      <c r="D12" s="433" t="s">
        <v>23</v>
      </c>
      <c r="E12" s="434"/>
      <c r="F12" s="434"/>
      <c r="G12" s="434"/>
      <c r="H12" s="434"/>
      <c r="I12" s="435"/>
      <c r="J12" s="436"/>
      <c r="K12" s="437"/>
      <c r="L12" s="437"/>
      <c r="M12" s="437"/>
      <c r="N12" s="437"/>
      <c r="O12" s="437"/>
      <c r="P12" s="437"/>
      <c r="Q12" s="437"/>
      <c r="R12" s="437"/>
      <c r="S12" s="437"/>
      <c r="T12" s="437"/>
      <c r="U12" s="437"/>
      <c r="V12" s="437"/>
      <c r="W12" s="437"/>
      <c r="X12" s="437"/>
      <c r="Y12" s="437"/>
      <c r="Z12" s="437"/>
      <c r="AA12" s="437"/>
      <c r="AB12" s="437"/>
      <c r="AC12" s="437"/>
      <c r="AD12" s="437"/>
      <c r="AE12" s="438"/>
    </row>
    <row r="13" spans="1:36" ht="18" customHeight="1"/>
    <row r="14" spans="1:36" ht="18" customHeight="1">
      <c r="B14" s="9" t="s">
        <v>26</v>
      </c>
      <c r="C14" s="10"/>
      <c r="D14" s="10"/>
      <c r="E14" s="10"/>
      <c r="F14" s="10"/>
      <c r="G14" s="10"/>
      <c r="H14" s="10"/>
      <c r="I14" s="10"/>
      <c r="J14" s="10"/>
      <c r="K14" s="10"/>
      <c r="L14" s="10"/>
      <c r="N14" s="10"/>
      <c r="O14" s="10"/>
      <c r="P14" s="10"/>
    </row>
    <row r="15" spans="1:36" ht="18" customHeight="1" thickBot="1">
      <c r="B15" s="12"/>
      <c r="C15" s="12"/>
      <c r="D15" s="18"/>
      <c r="E15" s="18"/>
      <c r="F15" s="18"/>
      <c r="G15" s="18"/>
      <c r="H15" s="10" t="s">
        <v>109</v>
      </c>
      <c r="I15" s="18"/>
      <c r="J15" s="18"/>
      <c r="L15" s="12"/>
      <c r="N15" s="10"/>
      <c r="O15" s="10"/>
      <c r="P15" s="10"/>
      <c r="Q15" s="10"/>
      <c r="R15" s="10"/>
      <c r="S15" s="10"/>
      <c r="T15" s="10"/>
      <c r="AB15" s="12"/>
      <c r="AC15" s="12"/>
      <c r="AD15" s="12"/>
      <c r="AE15" s="12"/>
      <c r="AF15" s="12"/>
      <c r="AH15" s="12"/>
      <c r="AI15" s="12"/>
      <c r="AJ15" s="12"/>
    </row>
    <row r="16" spans="1:36" ht="18" customHeight="1" thickBot="1">
      <c r="H16" s="439" t="s">
        <v>1</v>
      </c>
      <c r="I16" s="440"/>
      <c r="J16" s="441"/>
      <c r="K16" s="442" t="s">
        <v>4</v>
      </c>
      <c r="L16" s="443"/>
      <c r="M16" s="443"/>
      <c r="N16" s="443"/>
      <c r="O16" s="444"/>
      <c r="U16" s="445" t="s">
        <v>9</v>
      </c>
      <c r="V16" s="446"/>
      <c r="W16" s="446"/>
      <c r="X16" s="447"/>
      <c r="AG16" s="12" t="s">
        <v>110</v>
      </c>
      <c r="AI16" s="12"/>
      <c r="AJ16" s="12"/>
    </row>
    <row r="17" spans="2:36" ht="18" customHeight="1" thickBot="1">
      <c r="H17" s="405" t="s">
        <v>2</v>
      </c>
      <c r="I17" s="406"/>
      <c r="J17" s="407"/>
      <c r="K17" s="408" t="s">
        <v>13</v>
      </c>
      <c r="L17" s="409"/>
      <c r="M17" s="409"/>
      <c r="N17" s="409"/>
      <c r="O17" s="410"/>
      <c r="AI17" s="12"/>
      <c r="AJ17" s="12"/>
    </row>
    <row r="18" spans="2:36" ht="18" customHeight="1" thickBot="1">
      <c r="H18" s="405" t="s">
        <v>111</v>
      </c>
      <c r="I18" s="406"/>
      <c r="J18" s="407"/>
      <c r="K18" s="414" t="s">
        <v>14</v>
      </c>
      <c r="L18" s="415"/>
      <c r="M18" s="415"/>
      <c r="N18" s="415"/>
      <c r="O18" s="416"/>
      <c r="U18" s="417" t="s">
        <v>0</v>
      </c>
      <c r="V18" s="418"/>
      <c r="W18" s="418"/>
      <c r="X18" s="419"/>
      <c r="AI18" s="12"/>
      <c r="AJ18" s="12"/>
    </row>
    <row r="19" spans="2:36" ht="18" customHeight="1" thickBot="1">
      <c r="H19" s="411"/>
      <c r="I19" s="412"/>
      <c r="J19" s="413"/>
      <c r="K19" s="420"/>
      <c r="L19" s="421"/>
      <c r="M19" s="421"/>
      <c r="N19" s="421"/>
      <c r="O19" s="422"/>
      <c r="P19" s="1"/>
      <c r="AI19" s="12"/>
      <c r="AJ19" s="12"/>
    </row>
    <row r="20" spans="2:36" ht="18" customHeight="1" thickBot="1">
      <c r="B20" s="12"/>
      <c r="C20" s="12"/>
      <c r="D20" s="18"/>
      <c r="E20" s="18"/>
      <c r="F20" s="18"/>
      <c r="G20" s="18"/>
      <c r="H20" s="18"/>
      <c r="I20" s="18"/>
      <c r="J20" s="18"/>
      <c r="K20" s="12"/>
      <c r="L20" s="67"/>
      <c r="M20" s="3"/>
      <c r="N20" s="3"/>
      <c r="O20" s="3"/>
      <c r="P20" s="68"/>
      <c r="AB20" s="16"/>
      <c r="AC20" s="16"/>
      <c r="AD20" s="16"/>
      <c r="AI20" s="12"/>
      <c r="AJ20" s="12"/>
    </row>
    <row r="21" spans="2:36" ht="18" customHeight="1">
      <c r="B21" s="11"/>
      <c r="C21" s="14"/>
      <c r="D21" s="14"/>
      <c r="E21" s="14"/>
      <c r="F21" s="14"/>
      <c r="G21" s="15"/>
      <c r="H21" s="15"/>
      <c r="I21" s="15"/>
      <c r="J21" s="15"/>
      <c r="K21" s="10"/>
      <c r="L21" s="1"/>
      <c r="M21" s="12"/>
      <c r="Q21" s="69"/>
      <c r="R21" s="69"/>
      <c r="S21" s="69"/>
      <c r="T21" s="69"/>
      <c r="U21" s="2"/>
      <c r="V21" s="2"/>
      <c r="W21" s="1"/>
      <c r="AB21" s="10"/>
      <c r="AC21" s="13"/>
      <c r="AD21" s="13"/>
      <c r="AE21" s="13"/>
      <c r="AF21" s="13"/>
      <c r="AG21" s="10"/>
      <c r="AH21" s="10"/>
      <c r="AI21" s="10"/>
      <c r="AJ21" s="10"/>
    </row>
    <row r="22" spans="2:36" ht="18" customHeight="1" thickBot="1">
      <c r="B22" s="11"/>
      <c r="C22" s="70"/>
      <c r="D22" s="70"/>
      <c r="E22" s="70"/>
      <c r="F22" s="17"/>
      <c r="G22" s="17"/>
      <c r="H22" s="12" t="s">
        <v>6</v>
      </c>
      <c r="I22" s="17"/>
      <c r="J22" s="17"/>
      <c r="L22" s="18"/>
      <c r="N22" s="10"/>
      <c r="O22" s="10"/>
      <c r="P22" s="10"/>
      <c r="Q22" s="10"/>
      <c r="R22" s="10"/>
      <c r="S22" s="12" t="s">
        <v>6</v>
      </c>
      <c r="T22" s="10"/>
      <c r="AB22" s="17"/>
      <c r="AC22" s="14"/>
      <c r="AD22" s="14"/>
      <c r="AE22" s="14"/>
      <c r="AF22" s="15"/>
      <c r="AG22" s="15"/>
      <c r="AH22" s="15"/>
      <c r="AI22" s="15"/>
      <c r="AJ22" s="15"/>
    </row>
    <row r="23" spans="2:36" ht="18" customHeight="1">
      <c r="H23" s="387" t="s">
        <v>1</v>
      </c>
      <c r="I23" s="388"/>
      <c r="J23" s="389"/>
      <c r="K23" s="390" t="s">
        <v>5</v>
      </c>
      <c r="L23" s="391"/>
      <c r="M23" s="391"/>
      <c r="N23" s="391"/>
      <c r="O23" s="392"/>
      <c r="S23" s="387" t="s">
        <v>1</v>
      </c>
      <c r="T23" s="388"/>
      <c r="U23" s="389"/>
      <c r="V23" s="390" t="s">
        <v>7</v>
      </c>
      <c r="W23" s="391"/>
      <c r="X23" s="391"/>
      <c r="Y23" s="391"/>
      <c r="Z23" s="392"/>
      <c r="AE23" s="14"/>
      <c r="AF23" s="15"/>
      <c r="AG23" s="12" t="s">
        <v>112</v>
      </c>
      <c r="AH23" s="15"/>
      <c r="AI23" s="15"/>
      <c r="AJ23" s="15"/>
    </row>
    <row r="24" spans="2:36" ht="18" customHeight="1">
      <c r="H24" s="393" t="s">
        <v>8</v>
      </c>
      <c r="I24" s="394"/>
      <c r="J24" s="395"/>
      <c r="K24" s="402" t="s">
        <v>113</v>
      </c>
      <c r="L24" s="403"/>
      <c r="M24" s="403"/>
      <c r="N24" s="403"/>
      <c r="O24" s="404"/>
      <c r="S24" s="393" t="s">
        <v>8</v>
      </c>
      <c r="T24" s="394"/>
      <c r="U24" s="395"/>
      <c r="V24" s="402" t="s">
        <v>11</v>
      </c>
      <c r="W24" s="403"/>
      <c r="X24" s="403"/>
      <c r="Y24" s="403"/>
      <c r="Z24" s="404"/>
      <c r="AE24" s="14"/>
      <c r="AF24" s="15"/>
      <c r="AG24" s="15"/>
      <c r="AH24" s="15"/>
      <c r="AI24" s="15"/>
      <c r="AJ24" s="15"/>
    </row>
    <row r="25" spans="2:36" s="11" customFormat="1" ht="18" customHeight="1">
      <c r="H25" s="396"/>
      <c r="I25" s="397"/>
      <c r="J25" s="398"/>
      <c r="K25" s="376" t="s">
        <v>10</v>
      </c>
      <c r="L25" s="377"/>
      <c r="M25" s="377"/>
      <c r="N25" s="377"/>
      <c r="O25" s="378"/>
      <c r="S25" s="396"/>
      <c r="T25" s="397"/>
      <c r="U25" s="398"/>
      <c r="V25" s="376" t="s">
        <v>114</v>
      </c>
      <c r="W25" s="377"/>
      <c r="X25" s="377"/>
      <c r="Y25" s="377"/>
      <c r="Z25" s="378"/>
    </row>
    <row r="26" spans="2:36" s="11" customFormat="1" ht="18" customHeight="1">
      <c r="H26" s="396"/>
      <c r="I26" s="397"/>
      <c r="J26" s="398"/>
      <c r="K26" s="376"/>
      <c r="L26" s="377"/>
      <c r="M26" s="377"/>
      <c r="N26" s="377"/>
      <c r="O26" s="378"/>
      <c r="S26" s="396"/>
      <c r="T26" s="397"/>
      <c r="U26" s="398"/>
      <c r="V26" s="376" t="s">
        <v>12</v>
      </c>
      <c r="W26" s="377"/>
      <c r="X26" s="377"/>
      <c r="Y26" s="377"/>
      <c r="Z26" s="378"/>
    </row>
    <row r="27" spans="2:36" s="11" customFormat="1" ht="18" customHeight="1" thickBot="1">
      <c r="H27" s="399"/>
      <c r="I27" s="400"/>
      <c r="J27" s="401"/>
      <c r="K27" s="379"/>
      <c r="L27" s="380"/>
      <c r="M27" s="380"/>
      <c r="N27" s="380"/>
      <c r="O27" s="381"/>
      <c r="S27" s="399"/>
      <c r="T27" s="400"/>
      <c r="U27" s="401"/>
      <c r="V27" s="379"/>
      <c r="W27" s="380"/>
      <c r="X27" s="380"/>
      <c r="Y27" s="380"/>
      <c r="Z27" s="381"/>
    </row>
    <row r="28" spans="2:36" s="11" customFormat="1" ht="18" customHeight="1">
      <c r="C28" s="14"/>
      <c r="D28" s="14"/>
      <c r="E28" s="15"/>
      <c r="F28" s="15"/>
      <c r="G28" s="15"/>
      <c r="H28" s="15"/>
      <c r="I28" s="15"/>
      <c r="J28" s="18"/>
      <c r="K28" s="14"/>
      <c r="L28" s="14"/>
      <c r="M28" s="14"/>
      <c r="N28" s="15"/>
      <c r="O28" s="15"/>
      <c r="P28" s="15"/>
      <c r="Q28" s="15"/>
      <c r="R28" s="15"/>
      <c r="S28" s="18"/>
      <c r="T28" s="14"/>
      <c r="U28" s="14"/>
      <c r="V28" s="14"/>
      <c r="W28" s="15"/>
      <c r="X28" s="15"/>
      <c r="Y28" s="15"/>
      <c r="Z28" s="15"/>
      <c r="AA28" s="15"/>
      <c r="AB28" s="18"/>
      <c r="AC28" s="14"/>
      <c r="AD28" s="14"/>
      <c r="AE28" s="14"/>
      <c r="AF28" s="15"/>
      <c r="AG28" s="15"/>
      <c r="AH28" s="15"/>
      <c r="AI28" s="15"/>
      <c r="AJ28" s="15"/>
    </row>
    <row r="29" spans="2:36" ht="18" customHeight="1" thickBot="1">
      <c r="B29" s="12" t="s">
        <v>19</v>
      </c>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65"/>
      <c r="AF29" s="12"/>
      <c r="AG29" s="12"/>
      <c r="AH29" s="12"/>
      <c r="AI29" s="12"/>
      <c r="AJ29" s="12"/>
    </row>
    <row r="30" spans="2:36" ht="20.149999999999999" customHeight="1" thickBot="1">
      <c r="B30" s="382" t="s">
        <v>115</v>
      </c>
      <c r="C30" s="383"/>
      <c r="D30" s="383"/>
      <c r="E30" s="383"/>
      <c r="F30" s="383"/>
      <c r="G30" s="383"/>
      <c r="H30" s="383"/>
      <c r="I30" s="383"/>
      <c r="J30" s="384"/>
      <c r="K30" s="385" t="s">
        <v>116</v>
      </c>
      <c r="L30" s="383"/>
      <c r="M30" s="383"/>
      <c r="N30" s="383"/>
      <c r="O30" s="383"/>
      <c r="P30" s="383"/>
      <c r="Q30" s="384"/>
      <c r="R30" s="385" t="s">
        <v>117</v>
      </c>
      <c r="S30" s="384"/>
      <c r="T30" s="385" t="s">
        <v>118</v>
      </c>
      <c r="U30" s="383"/>
      <c r="V30" s="383"/>
      <c r="W30" s="383"/>
      <c r="X30" s="383"/>
      <c r="Y30" s="383"/>
      <c r="Z30" s="383"/>
      <c r="AA30" s="383"/>
      <c r="AB30" s="383"/>
      <c r="AC30" s="383"/>
      <c r="AD30" s="383"/>
      <c r="AE30" s="386"/>
      <c r="AF30" s="10"/>
      <c r="AG30" s="10"/>
      <c r="AH30" s="10"/>
    </row>
    <row r="31" spans="2:36" ht="28" customHeight="1">
      <c r="B31" s="364" t="s">
        <v>119</v>
      </c>
      <c r="C31" s="365"/>
      <c r="D31" s="365"/>
      <c r="E31" s="365"/>
      <c r="F31" s="365"/>
      <c r="G31" s="365"/>
      <c r="H31" s="365"/>
      <c r="I31" s="365"/>
      <c r="J31" s="366"/>
      <c r="K31" s="367"/>
      <c r="L31" s="368"/>
      <c r="M31" s="368"/>
      <c r="N31" s="368"/>
      <c r="O31" s="368"/>
      <c r="P31" s="368"/>
      <c r="Q31" s="369"/>
      <c r="R31" s="370"/>
      <c r="S31" s="371"/>
      <c r="T31" s="367"/>
      <c r="U31" s="368"/>
      <c r="V31" s="368"/>
      <c r="W31" s="368"/>
      <c r="X31" s="368"/>
      <c r="Y31" s="368"/>
      <c r="Z31" s="368"/>
      <c r="AA31" s="368"/>
      <c r="AB31" s="368"/>
      <c r="AC31" s="368"/>
      <c r="AD31" s="368"/>
      <c r="AE31" s="372"/>
      <c r="AF31" s="17"/>
      <c r="AG31" s="17"/>
      <c r="AH31" s="17"/>
    </row>
    <row r="32" spans="2:36" ht="28" customHeight="1">
      <c r="B32" s="373" t="s">
        <v>120</v>
      </c>
      <c r="C32" s="374"/>
      <c r="D32" s="374"/>
      <c r="E32" s="374"/>
      <c r="F32" s="374"/>
      <c r="G32" s="374"/>
      <c r="H32" s="374"/>
      <c r="I32" s="374"/>
      <c r="J32" s="375"/>
      <c r="K32" s="358"/>
      <c r="L32" s="359"/>
      <c r="M32" s="359"/>
      <c r="N32" s="359"/>
      <c r="O32" s="359"/>
      <c r="P32" s="359"/>
      <c r="Q32" s="360"/>
      <c r="R32" s="361"/>
      <c r="S32" s="362"/>
      <c r="T32" s="358"/>
      <c r="U32" s="359"/>
      <c r="V32" s="359"/>
      <c r="W32" s="359"/>
      <c r="X32" s="359"/>
      <c r="Y32" s="359"/>
      <c r="Z32" s="359"/>
      <c r="AA32" s="359"/>
      <c r="AB32" s="359"/>
      <c r="AC32" s="359"/>
      <c r="AD32" s="359"/>
      <c r="AE32" s="363"/>
      <c r="AF32" s="17"/>
      <c r="AG32" s="17"/>
      <c r="AH32" s="17"/>
    </row>
    <row r="33" spans="2:36" ht="28" customHeight="1">
      <c r="B33" s="355" t="s">
        <v>121</v>
      </c>
      <c r="C33" s="356"/>
      <c r="D33" s="356"/>
      <c r="E33" s="356"/>
      <c r="F33" s="356"/>
      <c r="G33" s="356"/>
      <c r="H33" s="356"/>
      <c r="I33" s="356"/>
      <c r="J33" s="357"/>
      <c r="K33" s="358"/>
      <c r="L33" s="359"/>
      <c r="M33" s="359"/>
      <c r="N33" s="359"/>
      <c r="O33" s="359"/>
      <c r="P33" s="359"/>
      <c r="Q33" s="360"/>
      <c r="R33" s="361"/>
      <c r="S33" s="362"/>
      <c r="T33" s="358"/>
      <c r="U33" s="359"/>
      <c r="V33" s="359"/>
      <c r="W33" s="359"/>
      <c r="X33" s="359"/>
      <c r="Y33" s="359"/>
      <c r="Z33" s="359"/>
      <c r="AA33" s="359"/>
      <c r="AB33" s="359"/>
      <c r="AC33" s="359"/>
      <c r="AD33" s="359"/>
      <c r="AE33" s="363"/>
      <c r="AF33" s="17"/>
      <c r="AG33" s="17"/>
      <c r="AH33" s="17"/>
    </row>
    <row r="34" spans="2:36" ht="28" customHeight="1">
      <c r="B34" s="355" t="s">
        <v>122</v>
      </c>
      <c r="C34" s="356"/>
      <c r="D34" s="356"/>
      <c r="E34" s="356"/>
      <c r="F34" s="356"/>
      <c r="G34" s="356"/>
      <c r="H34" s="356"/>
      <c r="I34" s="356"/>
      <c r="J34" s="357"/>
      <c r="K34" s="358"/>
      <c r="L34" s="359"/>
      <c r="M34" s="359"/>
      <c r="N34" s="359"/>
      <c r="O34" s="359"/>
      <c r="P34" s="359"/>
      <c r="Q34" s="360"/>
      <c r="R34" s="361"/>
      <c r="S34" s="362"/>
      <c r="T34" s="358"/>
      <c r="U34" s="359"/>
      <c r="V34" s="359"/>
      <c r="W34" s="359"/>
      <c r="X34" s="359"/>
      <c r="Y34" s="359"/>
      <c r="Z34" s="359"/>
      <c r="AA34" s="359"/>
      <c r="AB34" s="359"/>
      <c r="AC34" s="359"/>
      <c r="AD34" s="359"/>
      <c r="AE34" s="363"/>
      <c r="AF34" s="17"/>
      <c r="AG34" s="17"/>
      <c r="AH34" s="17"/>
    </row>
    <row r="35" spans="2:36" ht="28" customHeight="1" thickBot="1">
      <c r="B35" s="343" t="s">
        <v>123</v>
      </c>
      <c r="C35" s="344"/>
      <c r="D35" s="344"/>
      <c r="E35" s="344"/>
      <c r="F35" s="344"/>
      <c r="G35" s="344"/>
      <c r="H35" s="344"/>
      <c r="I35" s="344"/>
      <c r="J35" s="345"/>
      <c r="K35" s="346"/>
      <c r="L35" s="347"/>
      <c r="M35" s="347"/>
      <c r="N35" s="347"/>
      <c r="O35" s="347"/>
      <c r="P35" s="347"/>
      <c r="Q35" s="348"/>
      <c r="R35" s="349"/>
      <c r="S35" s="350"/>
      <c r="T35" s="346"/>
      <c r="U35" s="347"/>
      <c r="V35" s="347"/>
      <c r="W35" s="347"/>
      <c r="X35" s="347"/>
      <c r="Y35" s="347"/>
      <c r="Z35" s="347"/>
      <c r="AA35" s="347"/>
      <c r="AB35" s="347"/>
      <c r="AC35" s="347"/>
      <c r="AD35" s="347"/>
      <c r="AE35" s="351"/>
      <c r="AF35" s="17"/>
      <c r="AG35" s="17"/>
      <c r="AH35" s="17"/>
    </row>
    <row r="36" spans="2:36" ht="15" customHeight="1">
      <c r="B36" s="71"/>
      <c r="C36" s="71"/>
      <c r="D36" s="71"/>
      <c r="E36" s="71"/>
      <c r="F36" s="71"/>
      <c r="G36" s="71"/>
      <c r="H36" s="71"/>
      <c r="I36" s="71"/>
      <c r="J36" s="71"/>
      <c r="K36" s="72"/>
      <c r="L36" s="72"/>
      <c r="M36" s="72"/>
      <c r="N36" s="72"/>
      <c r="O36" s="72"/>
      <c r="P36" s="72"/>
      <c r="Q36" s="72"/>
      <c r="R36" s="73"/>
      <c r="S36" s="73"/>
      <c r="T36" s="72"/>
      <c r="U36" s="72"/>
      <c r="V36" s="72"/>
      <c r="W36" s="72"/>
      <c r="X36" s="72"/>
      <c r="Y36" s="72"/>
      <c r="Z36" s="72"/>
      <c r="AA36" s="72"/>
      <c r="AB36" s="72"/>
      <c r="AC36" s="72"/>
      <c r="AD36" s="72"/>
      <c r="AE36" s="72"/>
      <c r="AF36" s="17"/>
      <c r="AG36" s="17"/>
      <c r="AH36" s="17"/>
    </row>
    <row r="37" spans="2:36" ht="15" customHeight="1">
      <c r="B37" s="74"/>
      <c r="C37" s="74"/>
      <c r="D37" s="74"/>
      <c r="E37" s="74"/>
      <c r="F37" s="74"/>
      <c r="G37" s="74"/>
      <c r="H37" s="74"/>
      <c r="I37" s="74"/>
      <c r="J37" s="74"/>
      <c r="K37" s="75"/>
      <c r="L37" s="75"/>
      <c r="M37" s="75"/>
      <c r="N37" s="75"/>
      <c r="O37" s="75"/>
      <c r="P37" s="75"/>
      <c r="Q37" s="75"/>
      <c r="R37" s="76"/>
      <c r="S37" s="76"/>
      <c r="T37" s="75"/>
      <c r="U37" s="75"/>
      <c r="V37" s="75"/>
      <c r="W37" s="75"/>
      <c r="X37" s="75"/>
      <c r="Y37" s="75"/>
      <c r="Z37" s="75"/>
      <c r="AA37" s="75"/>
      <c r="AB37" s="75"/>
      <c r="AC37" s="75"/>
      <c r="AD37" s="75"/>
      <c r="AE37" s="75"/>
      <c r="AF37" s="17"/>
      <c r="AG37" s="17"/>
      <c r="AH37" s="17"/>
    </row>
    <row r="38" spans="2:36" ht="18" customHeight="1" thickBot="1">
      <c r="B38" s="5" t="s">
        <v>124</v>
      </c>
      <c r="C38" s="74"/>
      <c r="D38" s="74"/>
      <c r="E38" s="74"/>
      <c r="F38" s="74"/>
      <c r="G38" s="74"/>
      <c r="H38" s="74"/>
      <c r="I38" s="74"/>
      <c r="J38" s="74"/>
      <c r="K38" s="75"/>
      <c r="L38" s="75"/>
      <c r="M38" s="75"/>
      <c r="N38" s="75"/>
      <c r="O38" s="75"/>
      <c r="P38" s="75"/>
      <c r="Q38" s="75"/>
      <c r="R38" s="76"/>
      <c r="S38" s="76"/>
      <c r="T38" s="75"/>
      <c r="U38" s="75"/>
      <c r="V38" s="75"/>
      <c r="W38" s="75"/>
      <c r="X38" s="75"/>
      <c r="Y38" s="75"/>
      <c r="Z38" s="75"/>
      <c r="AA38" s="75"/>
      <c r="AB38" s="75"/>
      <c r="AC38" s="75"/>
      <c r="AD38" s="75"/>
      <c r="AE38" s="75"/>
      <c r="AF38" s="17"/>
      <c r="AG38" s="17"/>
      <c r="AH38" s="17"/>
    </row>
    <row r="39" spans="2:36" ht="18" customHeight="1">
      <c r="B39" s="77" t="s">
        <v>17</v>
      </c>
      <c r="C39" s="352" t="s">
        <v>125</v>
      </c>
      <c r="D39" s="352"/>
      <c r="E39" s="78"/>
      <c r="F39" s="79"/>
      <c r="G39" s="79"/>
      <c r="H39" s="79"/>
      <c r="I39" s="79"/>
      <c r="J39" s="79"/>
      <c r="K39" s="80"/>
      <c r="L39" s="80"/>
      <c r="M39" s="80"/>
      <c r="N39" s="80"/>
      <c r="O39" s="80"/>
      <c r="P39" s="80"/>
      <c r="Q39" s="80"/>
      <c r="R39" s="81"/>
      <c r="S39" s="81"/>
      <c r="T39" s="80"/>
      <c r="U39" s="80"/>
      <c r="V39" s="80"/>
      <c r="W39" s="80"/>
      <c r="X39" s="80"/>
      <c r="Y39" s="80"/>
      <c r="Z39" s="80"/>
      <c r="AA39" s="80"/>
      <c r="AB39" s="80"/>
      <c r="AC39" s="80"/>
      <c r="AD39" s="80"/>
      <c r="AE39" s="82"/>
      <c r="AF39" s="17"/>
      <c r="AG39" s="17"/>
      <c r="AH39" s="17"/>
    </row>
    <row r="40" spans="2:36" ht="18" customHeight="1">
      <c r="B40" s="83" t="s">
        <v>17</v>
      </c>
      <c r="C40" s="353" t="s">
        <v>126</v>
      </c>
      <c r="D40" s="353"/>
      <c r="E40" s="19" t="s">
        <v>127</v>
      </c>
      <c r="F40" s="353" t="s">
        <v>128</v>
      </c>
      <c r="G40" s="353"/>
      <c r="H40" s="353"/>
      <c r="I40" s="353"/>
      <c r="J40" s="353"/>
      <c r="K40" s="353"/>
      <c r="L40" s="353"/>
      <c r="M40" s="353"/>
      <c r="N40" s="353"/>
      <c r="O40" s="85"/>
      <c r="P40" s="353" t="s">
        <v>129</v>
      </c>
      <c r="Q40" s="353"/>
      <c r="R40" s="353"/>
      <c r="S40" s="353"/>
      <c r="T40" s="353"/>
      <c r="U40" s="353"/>
      <c r="V40" s="353"/>
      <c r="W40" s="353"/>
      <c r="X40" s="353"/>
      <c r="Y40" s="72" t="s">
        <v>130</v>
      </c>
      <c r="Z40" s="86" t="s">
        <v>17</v>
      </c>
      <c r="AA40" s="353" t="s">
        <v>131</v>
      </c>
      <c r="AB40" s="353"/>
      <c r="AC40" s="86" t="s">
        <v>17</v>
      </c>
      <c r="AD40" s="353" t="s">
        <v>132</v>
      </c>
      <c r="AE40" s="354"/>
      <c r="AF40" s="17"/>
      <c r="AG40" s="17"/>
      <c r="AH40" s="17"/>
    </row>
    <row r="41" spans="2:36" ht="18" customHeight="1" thickBot="1">
      <c r="B41" s="87"/>
      <c r="C41" s="88" t="s">
        <v>133</v>
      </c>
      <c r="D41" s="89"/>
      <c r="E41" s="89"/>
      <c r="F41" s="89"/>
      <c r="G41" s="89"/>
      <c r="H41" s="89"/>
      <c r="I41" s="89"/>
      <c r="J41" s="89"/>
      <c r="K41" s="90"/>
      <c r="L41" s="90"/>
      <c r="M41" s="90"/>
      <c r="N41" s="90"/>
      <c r="O41" s="90"/>
      <c r="P41" s="90"/>
      <c r="Q41" s="90"/>
      <c r="R41" s="91"/>
      <c r="S41" s="91"/>
      <c r="T41" s="90"/>
      <c r="U41" s="90"/>
      <c r="V41" s="90"/>
      <c r="W41" s="90"/>
      <c r="X41" s="90"/>
      <c r="Y41" s="90"/>
      <c r="Z41" s="90"/>
      <c r="AA41" s="90"/>
      <c r="AB41" s="90"/>
      <c r="AC41" s="90"/>
      <c r="AD41" s="90"/>
      <c r="AE41" s="92"/>
      <c r="AF41" s="17"/>
      <c r="AG41" s="17"/>
      <c r="AH41" s="17"/>
    </row>
    <row r="42" spans="2:36" ht="15" customHeight="1">
      <c r="B42" s="71"/>
      <c r="C42" s="84"/>
      <c r="D42" s="71"/>
      <c r="E42" s="71"/>
      <c r="F42" s="71"/>
      <c r="G42" s="71"/>
      <c r="H42" s="71"/>
      <c r="I42" s="71"/>
      <c r="J42" s="71"/>
      <c r="K42" s="72"/>
      <c r="L42" s="72"/>
      <c r="M42" s="72"/>
      <c r="N42" s="72"/>
      <c r="O42" s="72"/>
      <c r="P42" s="72"/>
      <c r="Q42" s="72"/>
      <c r="R42" s="93"/>
      <c r="S42" s="93"/>
      <c r="T42" s="72"/>
      <c r="U42" s="72"/>
      <c r="V42" s="72"/>
      <c r="W42" s="72"/>
      <c r="X42" s="72"/>
      <c r="Y42" s="72"/>
      <c r="Z42" s="72"/>
      <c r="AA42" s="72"/>
      <c r="AB42" s="72"/>
      <c r="AC42" s="72"/>
      <c r="AD42" s="72"/>
      <c r="AE42" s="72"/>
      <c r="AF42" s="17"/>
      <c r="AG42" s="17"/>
      <c r="AH42" s="17"/>
    </row>
    <row r="43" spans="2:36" ht="15" customHeight="1">
      <c r="B43" s="7"/>
      <c r="C43" s="7"/>
      <c r="D43" s="7"/>
      <c r="E43" s="7"/>
      <c r="F43" s="7"/>
      <c r="G43" s="7"/>
      <c r="H43" s="7"/>
      <c r="I43" s="7"/>
      <c r="J43" s="7"/>
      <c r="K43" s="7"/>
      <c r="L43" s="7"/>
      <c r="M43" s="7"/>
      <c r="N43" s="6"/>
      <c r="O43" s="6"/>
      <c r="P43" s="6"/>
      <c r="Q43" s="6"/>
      <c r="R43" s="6"/>
      <c r="S43" s="6"/>
      <c r="T43" s="6"/>
      <c r="U43" s="6"/>
      <c r="V43" s="6"/>
      <c r="W43" s="6"/>
      <c r="X43" s="6"/>
      <c r="Y43" s="6"/>
      <c r="Z43" s="6"/>
      <c r="AA43" s="6"/>
      <c r="AB43" s="6"/>
      <c r="AC43" s="6"/>
      <c r="AD43" s="6"/>
      <c r="AE43" s="5"/>
      <c r="AF43" s="5"/>
      <c r="AG43" s="5"/>
      <c r="AH43" s="5"/>
      <c r="AI43" s="5"/>
      <c r="AJ43" s="5"/>
    </row>
    <row r="44" spans="2:36" ht="18" customHeight="1" thickBot="1">
      <c r="B44" t="s">
        <v>134</v>
      </c>
      <c r="AE44" s="66" t="s">
        <v>135</v>
      </c>
    </row>
    <row r="45" spans="2:36" ht="20.149999999999999" customHeight="1" thickBot="1">
      <c r="B45" s="323" t="s">
        <v>136</v>
      </c>
      <c r="C45" s="324"/>
      <c r="D45" s="324"/>
      <c r="E45" s="325" t="s">
        <v>137</v>
      </c>
      <c r="F45" s="326"/>
      <c r="G45" s="326"/>
      <c r="H45" s="326"/>
      <c r="I45" s="326"/>
      <c r="J45" s="327"/>
      <c r="K45" s="325" t="s">
        <v>138</v>
      </c>
      <c r="L45" s="326"/>
      <c r="M45" s="326"/>
      <c r="N45" s="326"/>
      <c r="O45" s="326"/>
      <c r="P45" s="326"/>
      <c r="Q45" s="326"/>
      <c r="R45" s="326"/>
      <c r="S45" s="327"/>
      <c r="T45" s="325" t="s">
        <v>139</v>
      </c>
      <c r="U45" s="326"/>
      <c r="V45" s="326"/>
      <c r="W45" s="326"/>
      <c r="X45" s="327"/>
      <c r="Y45" s="325" t="s">
        <v>140</v>
      </c>
      <c r="Z45" s="326"/>
      <c r="AA45" s="326"/>
      <c r="AB45" s="326"/>
      <c r="AC45" s="326"/>
      <c r="AD45" s="326"/>
      <c r="AE45" s="328"/>
    </row>
    <row r="46" spans="2:36" ht="20.149999999999999" customHeight="1">
      <c r="B46" s="329"/>
      <c r="C46" s="330"/>
      <c r="D46" s="330"/>
      <c r="E46" s="331"/>
      <c r="F46" s="332"/>
      <c r="G46" s="332"/>
      <c r="H46" s="332"/>
      <c r="I46" s="332"/>
      <c r="J46" s="333"/>
      <c r="K46" s="334"/>
      <c r="L46" s="335"/>
      <c r="M46" s="335"/>
      <c r="N46" s="335"/>
      <c r="O46" s="335"/>
      <c r="P46" s="335"/>
      <c r="Q46" s="335"/>
      <c r="R46" s="335"/>
      <c r="S46" s="336"/>
      <c r="T46" s="337"/>
      <c r="U46" s="338"/>
      <c r="V46" s="338"/>
      <c r="W46" s="338"/>
      <c r="X46" s="339"/>
      <c r="Y46" s="340"/>
      <c r="Z46" s="341"/>
      <c r="AA46" s="341"/>
      <c r="AB46" s="341"/>
      <c r="AC46" s="341"/>
      <c r="AD46" s="341"/>
      <c r="AE46" s="342"/>
    </row>
    <row r="47" spans="2:36" ht="20.149999999999999" customHeight="1">
      <c r="B47" s="295"/>
      <c r="C47" s="296"/>
      <c r="D47" s="296"/>
      <c r="E47" s="297"/>
      <c r="F47" s="298"/>
      <c r="G47" s="298"/>
      <c r="H47" s="298"/>
      <c r="I47" s="298"/>
      <c r="J47" s="299"/>
      <c r="K47" s="300"/>
      <c r="L47" s="301"/>
      <c r="M47" s="301"/>
      <c r="N47" s="301"/>
      <c r="O47" s="301"/>
      <c r="P47" s="301"/>
      <c r="Q47" s="301"/>
      <c r="R47" s="301"/>
      <c r="S47" s="302"/>
      <c r="T47" s="303"/>
      <c r="U47" s="304"/>
      <c r="V47" s="304"/>
      <c r="W47" s="304"/>
      <c r="X47" s="305"/>
      <c r="Y47" s="306"/>
      <c r="Z47" s="307"/>
      <c r="AA47" s="307"/>
      <c r="AB47" s="307"/>
      <c r="AC47" s="307"/>
      <c r="AD47" s="307"/>
      <c r="AE47" s="308"/>
    </row>
    <row r="48" spans="2:36" ht="20.149999999999999" customHeight="1">
      <c r="B48" s="295"/>
      <c r="C48" s="296"/>
      <c r="D48" s="296"/>
      <c r="E48" s="297"/>
      <c r="F48" s="298"/>
      <c r="G48" s="298"/>
      <c r="H48" s="298"/>
      <c r="I48" s="298"/>
      <c r="J48" s="299"/>
      <c r="K48" s="300"/>
      <c r="L48" s="301"/>
      <c r="M48" s="301"/>
      <c r="N48" s="301"/>
      <c r="O48" s="301"/>
      <c r="P48" s="301"/>
      <c r="Q48" s="301"/>
      <c r="R48" s="301"/>
      <c r="S48" s="302"/>
      <c r="T48" s="303"/>
      <c r="U48" s="304"/>
      <c r="V48" s="304"/>
      <c r="W48" s="304"/>
      <c r="X48" s="305"/>
      <c r="Y48" s="306"/>
      <c r="Z48" s="307"/>
      <c r="AA48" s="307"/>
      <c r="AB48" s="307"/>
      <c r="AC48" s="307"/>
      <c r="AD48" s="307"/>
      <c r="AE48" s="308"/>
      <c r="AJ48" s="94" t="s">
        <v>141</v>
      </c>
    </row>
    <row r="49" spans="2:36" ht="20.149999999999999" customHeight="1">
      <c r="B49" s="295"/>
      <c r="C49" s="296"/>
      <c r="D49" s="296"/>
      <c r="E49" s="297"/>
      <c r="F49" s="298"/>
      <c r="G49" s="298"/>
      <c r="H49" s="298"/>
      <c r="I49" s="298"/>
      <c r="J49" s="299"/>
      <c r="K49" s="300"/>
      <c r="L49" s="301"/>
      <c r="M49" s="301"/>
      <c r="N49" s="301"/>
      <c r="O49" s="301"/>
      <c r="P49" s="301"/>
      <c r="Q49" s="301"/>
      <c r="R49" s="301"/>
      <c r="S49" s="302"/>
      <c r="T49" s="303"/>
      <c r="U49" s="304"/>
      <c r="V49" s="304"/>
      <c r="W49" s="304"/>
      <c r="X49" s="305"/>
      <c r="Y49" s="306"/>
      <c r="Z49" s="307"/>
      <c r="AA49" s="307"/>
      <c r="AB49" s="307"/>
      <c r="AC49" s="307"/>
      <c r="AD49" s="307"/>
      <c r="AE49" s="308"/>
      <c r="AJ49" s="94" t="s">
        <v>142</v>
      </c>
    </row>
    <row r="50" spans="2:36" ht="20.149999999999999" customHeight="1" thickBot="1">
      <c r="B50" s="309"/>
      <c r="C50" s="310"/>
      <c r="D50" s="310"/>
      <c r="E50" s="311"/>
      <c r="F50" s="312"/>
      <c r="G50" s="312"/>
      <c r="H50" s="312"/>
      <c r="I50" s="312"/>
      <c r="J50" s="313"/>
      <c r="K50" s="314"/>
      <c r="L50" s="315"/>
      <c r="M50" s="315"/>
      <c r="N50" s="315"/>
      <c r="O50" s="315"/>
      <c r="P50" s="315"/>
      <c r="Q50" s="315"/>
      <c r="R50" s="315"/>
      <c r="S50" s="316"/>
      <c r="T50" s="317"/>
      <c r="U50" s="318"/>
      <c r="V50" s="318"/>
      <c r="W50" s="318"/>
      <c r="X50" s="319"/>
      <c r="Y50" s="320"/>
      <c r="Z50" s="321"/>
      <c r="AA50" s="321"/>
      <c r="AB50" s="321"/>
      <c r="AC50" s="321"/>
      <c r="AD50" s="321"/>
      <c r="AE50" s="322"/>
    </row>
    <row r="51" spans="2:36" ht="25" customHeight="1" thickTop="1" thickBot="1">
      <c r="B51" s="286" t="s">
        <v>143</v>
      </c>
      <c r="C51" s="287"/>
      <c r="D51" s="287"/>
      <c r="E51" s="287"/>
      <c r="F51" s="287"/>
      <c r="G51" s="287"/>
      <c r="H51" s="287"/>
      <c r="I51" s="287"/>
      <c r="J51" s="287"/>
      <c r="K51" s="287"/>
      <c r="L51" s="287"/>
      <c r="M51" s="287"/>
      <c r="N51" s="287"/>
      <c r="O51" s="287"/>
      <c r="P51" s="287"/>
      <c r="Q51" s="287"/>
      <c r="R51" s="287"/>
      <c r="S51" s="288"/>
      <c r="T51" s="289">
        <f>SUM(T46:X50)</f>
        <v>0</v>
      </c>
      <c r="U51" s="290"/>
      <c r="V51" s="290"/>
      <c r="W51" s="290"/>
      <c r="X51" s="291"/>
      <c r="Y51" s="292"/>
      <c r="Z51" s="293"/>
      <c r="AA51" s="293"/>
      <c r="AB51" s="293"/>
      <c r="AC51" s="293"/>
      <c r="AD51" s="293"/>
      <c r="AE51" s="294"/>
    </row>
    <row r="52" spans="2:36">
      <c r="T52" s="95" t="s">
        <v>144</v>
      </c>
    </row>
  </sheetData>
  <protectedRanges>
    <protectedRange sqref="J6 O6" name="範囲1_2"/>
  </protectedRanges>
  <mergeCells count="113">
    <mergeCell ref="B3:I3"/>
    <mergeCell ref="J3:AE3"/>
    <mergeCell ref="B4:I4"/>
    <mergeCell ref="J4:AE4"/>
    <mergeCell ref="B5:I5"/>
    <mergeCell ref="J5:AE5"/>
    <mergeCell ref="X6:AE6"/>
    <mergeCell ref="B7:C10"/>
    <mergeCell ref="D7:I7"/>
    <mergeCell ref="J7:AE7"/>
    <mergeCell ref="D8:I8"/>
    <mergeCell ref="J8:AE8"/>
    <mergeCell ref="D9:I9"/>
    <mergeCell ref="J9:AE9"/>
    <mergeCell ref="D10:I10"/>
    <mergeCell ref="J10:AE10"/>
    <mergeCell ref="B6:I6"/>
    <mergeCell ref="J6:K6"/>
    <mergeCell ref="L6:N6"/>
    <mergeCell ref="O6:P6"/>
    <mergeCell ref="Q6:S6"/>
    <mergeCell ref="T6:W6"/>
    <mergeCell ref="H17:J17"/>
    <mergeCell ref="K17:O17"/>
    <mergeCell ref="H18:J19"/>
    <mergeCell ref="K18:O18"/>
    <mergeCell ref="U18:X18"/>
    <mergeCell ref="K19:O19"/>
    <mergeCell ref="B11:C12"/>
    <mergeCell ref="D11:I11"/>
    <mergeCell ref="J11:AE11"/>
    <mergeCell ref="D12:I12"/>
    <mergeCell ref="J12:AE12"/>
    <mergeCell ref="H16:J16"/>
    <mergeCell ref="K16:O16"/>
    <mergeCell ref="U16:X16"/>
    <mergeCell ref="K26:O26"/>
    <mergeCell ref="V26:Z26"/>
    <mergeCell ref="K27:O27"/>
    <mergeCell ref="V27:Z27"/>
    <mergeCell ref="B30:J30"/>
    <mergeCell ref="K30:Q30"/>
    <mergeCell ref="R30:S30"/>
    <mergeCell ref="T30:AE30"/>
    <mergeCell ref="H23:J23"/>
    <mergeCell ref="K23:O23"/>
    <mergeCell ref="S23:U23"/>
    <mergeCell ref="V23:Z23"/>
    <mergeCell ref="H24:J27"/>
    <mergeCell ref="K24:O24"/>
    <mergeCell ref="S24:U27"/>
    <mergeCell ref="V24:Z24"/>
    <mergeCell ref="K25:O25"/>
    <mergeCell ref="V25:Z25"/>
    <mergeCell ref="B33:J33"/>
    <mergeCell ref="K33:Q33"/>
    <mergeCell ref="R33:S33"/>
    <mergeCell ref="T33:AE33"/>
    <mergeCell ref="B34:J34"/>
    <mergeCell ref="K34:Q34"/>
    <mergeCell ref="R34:S34"/>
    <mergeCell ref="T34:AE34"/>
    <mergeCell ref="B31:J31"/>
    <mergeCell ref="K31:Q31"/>
    <mergeCell ref="R31:S31"/>
    <mergeCell ref="T31:AE31"/>
    <mergeCell ref="B32:J32"/>
    <mergeCell ref="K32:Q32"/>
    <mergeCell ref="R32:S32"/>
    <mergeCell ref="T32:AE32"/>
    <mergeCell ref="B35:J35"/>
    <mergeCell ref="K35:Q35"/>
    <mergeCell ref="R35:S35"/>
    <mergeCell ref="T35:AE35"/>
    <mergeCell ref="C39:D39"/>
    <mergeCell ref="C40:D40"/>
    <mergeCell ref="F40:N40"/>
    <mergeCell ref="P40:X40"/>
    <mergeCell ref="AA40:AB40"/>
    <mergeCell ref="AD40:AE40"/>
    <mergeCell ref="B45:D45"/>
    <mergeCell ref="E45:J45"/>
    <mergeCell ref="K45:S45"/>
    <mergeCell ref="T45:X45"/>
    <mergeCell ref="Y45:AE45"/>
    <mergeCell ref="B46:D46"/>
    <mergeCell ref="E46:J46"/>
    <mergeCell ref="K46:S46"/>
    <mergeCell ref="T46:X46"/>
    <mergeCell ref="Y46:AE46"/>
    <mergeCell ref="B47:D47"/>
    <mergeCell ref="E47:J47"/>
    <mergeCell ref="K47:S47"/>
    <mergeCell ref="T47:X47"/>
    <mergeCell ref="Y47:AE47"/>
    <mergeCell ref="B48:D48"/>
    <mergeCell ref="E48:J48"/>
    <mergeCell ref="K48:S48"/>
    <mergeCell ref="T48:X48"/>
    <mergeCell ref="Y48:AE48"/>
    <mergeCell ref="B51:S51"/>
    <mergeCell ref="T51:X51"/>
    <mergeCell ref="Y51:AE51"/>
    <mergeCell ref="B49:D49"/>
    <mergeCell ref="E49:J49"/>
    <mergeCell ref="K49:S49"/>
    <mergeCell ref="T49:X49"/>
    <mergeCell ref="Y49:AE49"/>
    <mergeCell ref="B50:D50"/>
    <mergeCell ref="E50:J50"/>
    <mergeCell ref="K50:S50"/>
    <mergeCell ref="T50:X50"/>
    <mergeCell ref="Y50:AE50"/>
  </mergeCells>
  <phoneticPr fontId="1"/>
  <conditionalFormatting sqref="T46:X50">
    <cfRule type="cellIs" dxfId="156" priority="7" operator="greaterThan">
      <formula>4000000</formula>
    </cfRule>
  </conditionalFormatting>
  <conditionalFormatting sqref="T51:X51">
    <cfRule type="cellIs" dxfId="155" priority="6" operator="greaterThan">
      <formula>10000000</formula>
    </cfRule>
  </conditionalFormatting>
  <conditionalFormatting sqref="Z1">
    <cfRule type="expression" dxfId="154" priority="3">
      <formula>Z1&lt;&gt;""</formula>
    </cfRule>
  </conditionalFormatting>
  <conditionalFormatting sqref="AB1">
    <cfRule type="expression" dxfId="153" priority="2">
      <formula>AB1&lt;&gt;""</formula>
    </cfRule>
  </conditionalFormatting>
  <conditionalFormatting sqref="AD1">
    <cfRule type="expression" dxfId="152" priority="1">
      <formula>AD1&lt;&gt;""</formula>
    </cfRule>
  </conditionalFormatting>
  <dataValidations count="4">
    <dataValidation type="list" allowBlank="1" showInputMessage="1" showErrorMessage="1" sqref="B39:B40 Z40 AC40" xr:uid="{8A44EAD5-7737-4E2C-8532-DA828A1E65A0}">
      <formula1>"□,■"</formula1>
    </dataValidation>
    <dataValidation errorStyle="warning" operator="greaterThan" allowBlank="1" errorTitle="支援限度額を超過しています" error="支援額：一事業者につき10,000,000円まで" sqref="T51:X51" xr:uid="{7D912081-A6D2-44F3-8F09-8D14EE26AD53}"/>
    <dataValidation type="list" allowBlank="1" showInputMessage="1" showErrorMessage="1" sqref="B46:B50" xr:uid="{6164C1A7-7E74-4CD5-BC36-4A26800A6ADA}">
      <formula1>"新規,変更,申請済,取り下げ"</formula1>
    </dataValidation>
    <dataValidation type="list" allowBlank="1" showInputMessage="1" showErrorMessage="1" prompt="該当する場合、_x000a_リストから「■」を選択して下さい" sqref="J6:K6 O6:P6" xr:uid="{F5019A62-1014-44BD-B5EA-DFE2DC7D9E9C}">
      <formula1>"□,■"</formula1>
    </dataValidation>
  </dataValidations>
  <printOptions horizontalCentered="1"/>
  <pageMargins left="0.51181102362204722" right="0.31496062992125984" top="0.35433070866141736" bottom="0.55118110236220474" header="0.31496062992125984" footer="0.31496062992125984"/>
  <pageSetup paperSize="9" scale="70"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C1A4D-6461-404D-9FC5-C572CEC0CD6E}">
  <sheetPr>
    <tabColor theme="7" tint="0.79998168889431442"/>
    <pageSetUpPr fitToPage="1"/>
  </sheetPr>
  <dimension ref="A1:AB45"/>
  <sheetViews>
    <sheetView showGridLines="0" view="pageBreakPreview" topLeftCell="B1" zoomScale="85" zoomScaleNormal="80" zoomScaleSheetLayoutView="85" workbookViewId="0">
      <selection activeCell="B2" sqref="B2:F2"/>
    </sheetView>
  </sheetViews>
  <sheetFormatPr defaultColWidth="9" defaultRowHeight="15" customHeight="1"/>
  <cols>
    <col min="1" max="1" width="4" style="45" customWidth="1"/>
    <col min="2" max="2" width="9.58203125" style="45" customWidth="1"/>
    <col min="3" max="3" width="25" style="45" customWidth="1"/>
    <col min="4" max="4" width="9.5" style="45" customWidth="1"/>
    <col min="5" max="5" width="6.58203125" style="45" customWidth="1"/>
    <col min="6" max="6" width="13.75" style="45" customWidth="1"/>
    <col min="7" max="7" width="8.25" style="45" customWidth="1"/>
    <col min="8" max="8" width="11.58203125" style="45" customWidth="1"/>
    <col min="9" max="9" width="12.33203125" style="45" customWidth="1"/>
    <col min="10" max="10" width="11.58203125" style="45" customWidth="1"/>
    <col min="11" max="11" width="10.83203125" style="45" customWidth="1"/>
    <col min="12" max="12" width="8.83203125" style="45" customWidth="1"/>
    <col min="13" max="17" width="12.58203125" style="45" customWidth="1"/>
    <col min="18" max="21" width="8.58203125" style="45" hidden="1" customWidth="1"/>
    <col min="22" max="23" width="8.58203125" style="45" customWidth="1"/>
    <col min="24" max="24" width="7.33203125" style="45" customWidth="1"/>
    <col min="25" max="25" width="7.5" style="45" customWidth="1"/>
    <col min="26" max="27" width="15.58203125" style="10" customWidth="1"/>
    <col min="28" max="28" width="15.5" style="10" bestFit="1" customWidth="1"/>
    <col min="29" max="29" width="15.25" style="45" customWidth="1"/>
    <col min="30" max="30" width="18.08203125" style="45" bestFit="1" customWidth="1"/>
    <col min="31" max="32" width="21" style="45" bestFit="1" customWidth="1"/>
    <col min="33" max="34" width="16.58203125" style="45" customWidth="1"/>
    <col min="35" max="35" width="10.58203125" style="45" customWidth="1"/>
    <col min="36" max="16384" width="9" style="45"/>
  </cols>
  <sheetData>
    <row r="1" spans="1:28" ht="21" customHeight="1">
      <c r="B1" s="98" t="s">
        <v>98</v>
      </c>
      <c r="C1" s="46"/>
    </row>
    <row r="2" spans="1:28" s="47" customFormat="1" ht="24" customHeight="1">
      <c r="B2" s="568" t="s">
        <v>147</v>
      </c>
      <c r="C2" s="568"/>
      <c r="D2" s="568"/>
      <c r="E2" s="568"/>
      <c r="F2" s="568"/>
      <c r="Z2" s="21"/>
      <c r="AA2" s="21"/>
      <c r="AB2" s="21"/>
    </row>
    <row r="3" spans="1:28" ht="24" customHeight="1">
      <c r="B3" s="535" t="s">
        <v>9</v>
      </c>
      <c r="C3" s="535"/>
      <c r="D3" s="547"/>
      <c r="E3" s="569"/>
      <c r="F3" s="548"/>
    </row>
    <row r="4" spans="1:28" ht="18" customHeight="1">
      <c r="B4" s="535" t="s">
        <v>32</v>
      </c>
      <c r="C4" s="535"/>
      <c r="D4" s="570" t="s">
        <v>33</v>
      </c>
      <c r="E4" s="570"/>
      <c r="F4" s="143" t="s">
        <v>34</v>
      </c>
    </row>
    <row r="5" spans="1:28" ht="24" customHeight="1">
      <c r="B5" s="535"/>
      <c r="C5" s="535"/>
      <c r="D5" s="571"/>
      <c r="E5" s="572"/>
      <c r="F5" s="103"/>
      <c r="G5" s="46" t="s">
        <v>99</v>
      </c>
      <c r="R5" s="561" t="s">
        <v>70</v>
      </c>
      <c r="S5" s="561"/>
      <c r="T5" s="561"/>
      <c r="U5" s="561"/>
    </row>
    <row r="6" spans="1:28" ht="18" customHeight="1"/>
    <row r="7" spans="1:28" s="47" customFormat="1" ht="18" customHeight="1">
      <c r="B7" s="9" t="s">
        <v>71</v>
      </c>
      <c r="C7" s="21"/>
      <c r="D7" s="21"/>
      <c r="E7" s="21"/>
      <c r="F7" s="21"/>
      <c r="G7" s="21"/>
      <c r="H7" s="21"/>
      <c r="I7" s="21"/>
      <c r="J7" s="21"/>
      <c r="K7" s="21"/>
      <c r="L7" s="21"/>
      <c r="Z7" s="21"/>
      <c r="AA7" s="21"/>
      <c r="AB7" s="21"/>
    </row>
    <row r="8" spans="1:28" ht="27.75" customHeight="1">
      <c r="A8" s="562"/>
      <c r="B8" s="753" t="s">
        <v>72</v>
      </c>
      <c r="C8" s="753" t="s">
        <v>73</v>
      </c>
      <c r="D8" s="753" t="s">
        <v>74</v>
      </c>
      <c r="E8" s="753" t="s">
        <v>75</v>
      </c>
      <c r="F8" s="753" t="s">
        <v>76</v>
      </c>
      <c r="G8" s="753" t="s">
        <v>3</v>
      </c>
      <c r="H8" s="753" t="s">
        <v>77</v>
      </c>
      <c r="I8" s="753" t="s">
        <v>78</v>
      </c>
      <c r="J8" s="753" t="s">
        <v>79</v>
      </c>
      <c r="K8" s="761" t="s">
        <v>80</v>
      </c>
      <c r="L8" s="762"/>
      <c r="M8" s="763" t="s">
        <v>81</v>
      </c>
      <c r="N8" s="752" t="s">
        <v>82</v>
      </c>
      <c r="O8" s="765"/>
      <c r="P8" s="761" t="s">
        <v>100</v>
      </c>
      <c r="Q8" s="766"/>
      <c r="R8" s="172"/>
      <c r="S8" s="759" t="s">
        <v>83</v>
      </c>
      <c r="T8" s="760"/>
      <c r="U8" s="173"/>
      <c r="V8" s="752" t="s">
        <v>84</v>
      </c>
      <c r="W8" s="752"/>
      <c r="X8" s="752" t="s">
        <v>85</v>
      </c>
      <c r="Y8" s="752"/>
      <c r="Z8" s="753" t="s">
        <v>86</v>
      </c>
      <c r="AA8" s="755" t="s">
        <v>87</v>
      </c>
      <c r="AB8" s="757" t="s">
        <v>168</v>
      </c>
    </row>
    <row r="9" spans="1:28" ht="30.75" customHeight="1">
      <c r="A9" s="562"/>
      <c r="B9" s="754"/>
      <c r="C9" s="754"/>
      <c r="D9" s="754"/>
      <c r="E9" s="754"/>
      <c r="F9" s="754"/>
      <c r="G9" s="754"/>
      <c r="H9" s="754"/>
      <c r="I9" s="754"/>
      <c r="J9" s="754"/>
      <c r="K9" s="31"/>
      <c r="L9" s="31" t="s">
        <v>47</v>
      </c>
      <c r="M9" s="764"/>
      <c r="N9" s="171" t="s">
        <v>33</v>
      </c>
      <c r="O9" s="171" t="s">
        <v>34</v>
      </c>
      <c r="P9" s="171" t="s">
        <v>33</v>
      </c>
      <c r="Q9" s="171" t="s">
        <v>34</v>
      </c>
      <c r="R9" s="171" t="s">
        <v>89</v>
      </c>
      <c r="S9" s="171" t="s">
        <v>33</v>
      </c>
      <c r="T9" s="171" t="s">
        <v>34</v>
      </c>
      <c r="U9" s="171" t="s">
        <v>89</v>
      </c>
      <c r="V9" s="171" t="s">
        <v>90</v>
      </c>
      <c r="W9" s="171" t="s">
        <v>91</v>
      </c>
      <c r="X9" s="171" t="s">
        <v>90</v>
      </c>
      <c r="Y9" s="171" t="s">
        <v>91</v>
      </c>
      <c r="Z9" s="754"/>
      <c r="AA9" s="756"/>
      <c r="AB9" s="758"/>
    </row>
    <row r="10" spans="1:28" ht="21" customHeight="1">
      <c r="A10" s="52">
        <v>1</v>
      </c>
      <c r="B10" s="107"/>
      <c r="C10" s="147"/>
      <c r="D10" s="107"/>
      <c r="E10" s="148"/>
      <c r="F10" s="109"/>
      <c r="G10" s="149"/>
      <c r="H10" s="150">
        <f>F10*G10</f>
        <v>0</v>
      </c>
      <c r="I10" s="116"/>
      <c r="J10" s="150">
        <f>ROUNDDOWN(IF(I10="",H10,H10*I10),0)</f>
        <v>0</v>
      </c>
      <c r="K10" s="107"/>
      <c r="L10" s="107"/>
      <c r="M10" s="151"/>
      <c r="N10" s="151"/>
      <c r="O10" s="151"/>
      <c r="P10" s="151"/>
      <c r="Q10" s="151"/>
      <c r="R10" s="53" t="e">
        <f>EOMONTH(Q10,0)-EOMONTH(P10,-1)</f>
        <v>#NUM!</v>
      </c>
      <c r="S10" s="54">
        <v>46054</v>
      </c>
      <c r="T10" s="55">
        <f>EOMONTH(Q10,0)</f>
        <v>31</v>
      </c>
      <c r="U10" s="53">
        <f>EOMONTH(T10,0)+1-S10</f>
        <v>-46022</v>
      </c>
      <c r="V10" s="154">
        <v>0</v>
      </c>
      <c r="W10" s="155">
        <v>1</v>
      </c>
      <c r="X10" s="156">
        <f>IF(Q10="",0,ROUNDDOWN(YEARFRAC(EOMONTH(M10,-1)+1,EOMONTH(Q10,0)+1,1),2))</f>
        <v>0</v>
      </c>
      <c r="Y10" s="155">
        <f>IF(OR(F10&lt;20000,YEARFRAC(Q10,O10+1,1)&lt;0.25,E10=1),0,VLOOKUP(E10,減価償却!$B$4:$R$15,MATCH('シート②-2'!X10,減価償却!$T$3:$T$18,-1)+1,1))</f>
        <v>0</v>
      </c>
      <c r="Z10" s="157">
        <f>ROUNDDOWN(J10*(1-Y10),0)</f>
        <v>0</v>
      </c>
      <c r="AA10" s="174">
        <f>Z10*1.1</f>
        <v>0</v>
      </c>
      <c r="AB10" s="175">
        <f>ROUNDDOWN(IF(OR(Z10=0,F10&lt;20000),0,IF(U10&lt;0,0,Z10*U10/R10)),0)</f>
        <v>0</v>
      </c>
    </row>
    <row r="11" spans="1:28" ht="21" customHeight="1">
      <c r="A11" s="52">
        <v>2</v>
      </c>
      <c r="B11" s="107"/>
      <c r="C11" s="109"/>
      <c r="D11" s="107"/>
      <c r="E11" s="148"/>
      <c r="F11" s="109"/>
      <c r="G11" s="149"/>
      <c r="H11" s="150">
        <f t="shared" ref="H11:H43" si="0">F11*G11</f>
        <v>0</v>
      </c>
      <c r="I11" s="116"/>
      <c r="J11" s="150">
        <f t="shared" ref="J11:J43" si="1">ROUNDDOWN(IF(I11="",H11,H11*I11),0)</f>
        <v>0</v>
      </c>
      <c r="K11" s="107"/>
      <c r="L11" s="107"/>
      <c r="M11" s="151"/>
      <c r="N11" s="151"/>
      <c r="O11" s="151"/>
      <c r="P11" s="151"/>
      <c r="Q11" s="151"/>
      <c r="R11" s="53" t="e">
        <f t="shared" ref="R11:R43" si="2">EOMONTH(Q11,0)-EOMONTH(P11,-1)</f>
        <v>#NUM!</v>
      </c>
      <c r="S11" s="54">
        <v>46054</v>
      </c>
      <c r="T11" s="55">
        <f t="shared" ref="T11:T43" si="3">EOMONTH(Q11,0)</f>
        <v>31</v>
      </c>
      <c r="U11" s="53">
        <f>EOMONTH(T11,0)+1-S11</f>
        <v>-46022</v>
      </c>
      <c r="V11" s="154">
        <v>0</v>
      </c>
      <c r="W11" s="155">
        <v>1</v>
      </c>
      <c r="X11" s="156">
        <f t="shared" ref="X11:X43" si="4">IF(Q11="",0,ROUNDDOWN(YEARFRAC(EOMONTH(M11,-1)+1,EOMONTH(Q11,0)+1,1),2))</f>
        <v>0</v>
      </c>
      <c r="Y11" s="155">
        <f>IF(OR(F11&lt;20000,YEARFRAC(Q11,O11+1,1)&lt;0.25,E11=1),0,VLOOKUP(E11,減価償却!$B$4:$R$15,MATCH('シート②-2'!X11,減価償却!$T$3:$T$18,-1)+1,1))</f>
        <v>0</v>
      </c>
      <c r="Z11" s="157">
        <f t="shared" ref="Z11:Z43" si="5">ROUNDDOWN(J11*(1-Y11),0)</f>
        <v>0</v>
      </c>
      <c r="AA11" s="174">
        <f t="shared" ref="AA11:AA43" si="6">Z11*1.1</f>
        <v>0</v>
      </c>
      <c r="AB11" s="175">
        <f>ROUNDDOWN(IF(OR(Z11=0,F11&lt;20000),0,IF(U11&lt;0,0,Z11*U11/R11)),0)</f>
        <v>0</v>
      </c>
    </row>
    <row r="12" spans="1:28" ht="21" customHeight="1">
      <c r="A12" s="52">
        <v>3</v>
      </c>
      <c r="B12" s="107"/>
      <c r="C12" s="149"/>
      <c r="D12" s="107"/>
      <c r="E12" s="148"/>
      <c r="F12" s="109"/>
      <c r="G12" s="149"/>
      <c r="H12" s="150">
        <f t="shared" si="0"/>
        <v>0</v>
      </c>
      <c r="I12" s="116"/>
      <c r="J12" s="150">
        <f t="shared" si="1"/>
        <v>0</v>
      </c>
      <c r="K12" s="107"/>
      <c r="L12" s="148"/>
      <c r="M12" s="151"/>
      <c r="N12" s="151"/>
      <c r="O12" s="151"/>
      <c r="P12" s="151"/>
      <c r="Q12" s="151"/>
      <c r="R12" s="53" t="e">
        <f t="shared" si="2"/>
        <v>#NUM!</v>
      </c>
      <c r="S12" s="54">
        <v>46054</v>
      </c>
      <c r="T12" s="55">
        <f t="shared" si="3"/>
        <v>31</v>
      </c>
      <c r="U12" s="53">
        <f t="shared" ref="U12:U24" si="7">EOMONTH(T12,0)+1-S12</f>
        <v>-46022</v>
      </c>
      <c r="V12" s="154">
        <v>0</v>
      </c>
      <c r="W12" s="155">
        <v>1</v>
      </c>
      <c r="X12" s="156">
        <f t="shared" si="4"/>
        <v>0</v>
      </c>
      <c r="Y12" s="155">
        <f>IF(OR(F12&lt;20000,YEARFRAC(Q12,O12+1,1)&lt;0.25,E12=1),0,VLOOKUP(E12,減価償却!$B$4:$R$15,MATCH('シート②-2'!X12,減価償却!$T$3:$T$18,-1)+1,1))</f>
        <v>0</v>
      </c>
      <c r="Z12" s="157">
        <f t="shared" si="5"/>
        <v>0</v>
      </c>
      <c r="AA12" s="174">
        <f t="shared" si="6"/>
        <v>0</v>
      </c>
      <c r="AB12" s="175">
        <f t="shared" ref="AB12:AB43" si="8">ROUNDDOWN(IF(OR(Z12=0,F12&lt;20000),0,IF(U12&lt;0,0,Z12*U12/R12)),0)</f>
        <v>0</v>
      </c>
    </row>
    <row r="13" spans="1:28" ht="21" customHeight="1">
      <c r="A13" s="52">
        <v>4</v>
      </c>
      <c r="B13" s="107"/>
      <c r="C13" s="149"/>
      <c r="D13" s="107"/>
      <c r="E13" s="148"/>
      <c r="F13" s="109"/>
      <c r="G13" s="149"/>
      <c r="H13" s="150">
        <f t="shared" si="0"/>
        <v>0</v>
      </c>
      <c r="I13" s="116"/>
      <c r="J13" s="150">
        <f t="shared" si="1"/>
        <v>0</v>
      </c>
      <c r="K13" s="107"/>
      <c r="L13" s="148"/>
      <c r="M13" s="151"/>
      <c r="N13" s="151"/>
      <c r="O13" s="151"/>
      <c r="P13" s="151"/>
      <c r="Q13" s="151"/>
      <c r="R13" s="53" t="e">
        <f t="shared" si="2"/>
        <v>#NUM!</v>
      </c>
      <c r="S13" s="54">
        <v>46054</v>
      </c>
      <c r="T13" s="55">
        <f t="shared" si="3"/>
        <v>31</v>
      </c>
      <c r="U13" s="53">
        <f t="shared" si="7"/>
        <v>-46022</v>
      </c>
      <c r="V13" s="154">
        <v>0</v>
      </c>
      <c r="W13" s="155">
        <v>1</v>
      </c>
      <c r="X13" s="156">
        <f t="shared" si="4"/>
        <v>0</v>
      </c>
      <c r="Y13" s="155">
        <f>IF(OR(F13&lt;20000,YEARFRAC(Q13,O13+1,1)&lt;0.25,E13=1),0,VLOOKUP(E13,減価償却!$B$4:$R$15,MATCH('シート②-2'!X13,減価償却!$T$3:$T$18,-1)+1,1))</f>
        <v>0</v>
      </c>
      <c r="Z13" s="157">
        <f t="shared" si="5"/>
        <v>0</v>
      </c>
      <c r="AA13" s="174">
        <f t="shared" si="6"/>
        <v>0</v>
      </c>
      <c r="AB13" s="175">
        <f t="shared" si="8"/>
        <v>0</v>
      </c>
    </row>
    <row r="14" spans="1:28" ht="21" customHeight="1">
      <c r="A14" s="52">
        <v>5</v>
      </c>
      <c r="B14" s="107"/>
      <c r="C14" s="158"/>
      <c r="D14" s="107"/>
      <c r="E14" s="148"/>
      <c r="F14" s="109"/>
      <c r="G14" s="149"/>
      <c r="H14" s="150">
        <f t="shared" si="0"/>
        <v>0</v>
      </c>
      <c r="I14" s="116"/>
      <c r="J14" s="150">
        <f t="shared" si="1"/>
        <v>0</v>
      </c>
      <c r="K14" s="148"/>
      <c r="L14" s="148"/>
      <c r="M14" s="151"/>
      <c r="N14" s="151"/>
      <c r="O14" s="151"/>
      <c r="P14" s="151"/>
      <c r="Q14" s="151"/>
      <c r="R14" s="53" t="e">
        <f t="shared" si="2"/>
        <v>#NUM!</v>
      </c>
      <c r="S14" s="54">
        <v>46054</v>
      </c>
      <c r="T14" s="55">
        <f t="shared" si="3"/>
        <v>31</v>
      </c>
      <c r="U14" s="53">
        <f t="shared" si="7"/>
        <v>-46022</v>
      </c>
      <c r="V14" s="154">
        <v>0</v>
      </c>
      <c r="W14" s="155">
        <v>1</v>
      </c>
      <c r="X14" s="156">
        <f t="shared" si="4"/>
        <v>0</v>
      </c>
      <c r="Y14" s="155">
        <f>IF(OR(F14&lt;20000,YEARFRAC(Q14,O14+1,1)&lt;0.25,E14=1),0,VLOOKUP(E14,減価償却!$B$4:$R$15,MATCH('シート②-2'!X14,減価償却!$T$3:$T$18,-1)+1,1))</f>
        <v>0</v>
      </c>
      <c r="Z14" s="157">
        <f t="shared" si="5"/>
        <v>0</v>
      </c>
      <c r="AA14" s="174">
        <f t="shared" si="6"/>
        <v>0</v>
      </c>
      <c r="AB14" s="175">
        <f t="shared" si="8"/>
        <v>0</v>
      </c>
    </row>
    <row r="15" spans="1:28" ht="21" customHeight="1">
      <c r="A15" s="52">
        <v>6</v>
      </c>
      <c r="B15" s="107"/>
      <c r="C15" s="158"/>
      <c r="D15" s="107"/>
      <c r="E15" s="148"/>
      <c r="F15" s="109"/>
      <c r="G15" s="149"/>
      <c r="H15" s="150">
        <f t="shared" si="0"/>
        <v>0</v>
      </c>
      <c r="I15" s="116"/>
      <c r="J15" s="150">
        <f t="shared" si="1"/>
        <v>0</v>
      </c>
      <c r="K15" s="148"/>
      <c r="L15" s="148"/>
      <c r="M15" s="151"/>
      <c r="N15" s="151"/>
      <c r="O15" s="151"/>
      <c r="P15" s="151"/>
      <c r="Q15" s="151"/>
      <c r="R15" s="53" t="e">
        <f t="shared" si="2"/>
        <v>#NUM!</v>
      </c>
      <c r="S15" s="54">
        <v>46054</v>
      </c>
      <c r="T15" s="55">
        <f t="shared" si="3"/>
        <v>31</v>
      </c>
      <c r="U15" s="53">
        <f t="shared" si="7"/>
        <v>-46022</v>
      </c>
      <c r="V15" s="154">
        <v>0</v>
      </c>
      <c r="W15" s="155">
        <v>1</v>
      </c>
      <c r="X15" s="156">
        <f t="shared" si="4"/>
        <v>0</v>
      </c>
      <c r="Y15" s="155">
        <f>IF(OR(F15&lt;20000,YEARFRAC(Q15,O15+1,1)&lt;0.25,E15=1),0,VLOOKUP(E15,減価償却!$B$4:$R$15,MATCH('シート②-2'!X15,減価償却!$T$3:$T$18,-1)+1,1))</f>
        <v>0</v>
      </c>
      <c r="Z15" s="157">
        <f t="shared" si="5"/>
        <v>0</v>
      </c>
      <c r="AA15" s="174">
        <f t="shared" si="6"/>
        <v>0</v>
      </c>
      <c r="AB15" s="175">
        <f t="shared" si="8"/>
        <v>0</v>
      </c>
    </row>
    <row r="16" spans="1:28" ht="21" customHeight="1">
      <c r="A16" s="52">
        <v>7</v>
      </c>
      <c r="B16" s="107"/>
      <c r="C16" s="158"/>
      <c r="D16" s="107"/>
      <c r="E16" s="148"/>
      <c r="F16" s="109"/>
      <c r="G16" s="149"/>
      <c r="H16" s="150">
        <f t="shared" si="0"/>
        <v>0</v>
      </c>
      <c r="I16" s="116"/>
      <c r="J16" s="150">
        <f t="shared" si="1"/>
        <v>0</v>
      </c>
      <c r="K16" s="148"/>
      <c r="L16" s="148"/>
      <c r="M16" s="151"/>
      <c r="N16" s="151"/>
      <c r="O16" s="151"/>
      <c r="P16" s="151"/>
      <c r="Q16" s="151"/>
      <c r="R16" s="53" t="e">
        <f t="shared" si="2"/>
        <v>#NUM!</v>
      </c>
      <c r="S16" s="54">
        <v>46054</v>
      </c>
      <c r="T16" s="55">
        <f t="shared" si="3"/>
        <v>31</v>
      </c>
      <c r="U16" s="53">
        <f t="shared" si="7"/>
        <v>-46022</v>
      </c>
      <c r="V16" s="154">
        <v>0</v>
      </c>
      <c r="W16" s="155">
        <v>1</v>
      </c>
      <c r="X16" s="156">
        <f t="shared" si="4"/>
        <v>0</v>
      </c>
      <c r="Y16" s="155">
        <f>IF(OR(F16&lt;20000,YEARFRAC(Q16,O16+1,1)&lt;0.25,E16=1),0,VLOOKUP(E16,減価償却!$B$4:$R$15,MATCH('シート②-2'!X16,減価償却!$T$3:$T$18,-1)+1,1))</f>
        <v>0</v>
      </c>
      <c r="Z16" s="157">
        <f t="shared" si="5"/>
        <v>0</v>
      </c>
      <c r="AA16" s="174">
        <f t="shared" si="6"/>
        <v>0</v>
      </c>
      <c r="AB16" s="175">
        <f t="shared" si="8"/>
        <v>0</v>
      </c>
    </row>
    <row r="17" spans="1:28" ht="21" customHeight="1">
      <c r="A17" s="52">
        <v>8</v>
      </c>
      <c r="B17" s="107"/>
      <c r="C17" s="158"/>
      <c r="D17" s="107"/>
      <c r="E17" s="148"/>
      <c r="F17" s="109"/>
      <c r="G17" s="149"/>
      <c r="H17" s="150">
        <f t="shared" si="0"/>
        <v>0</v>
      </c>
      <c r="I17" s="116"/>
      <c r="J17" s="150">
        <f t="shared" si="1"/>
        <v>0</v>
      </c>
      <c r="K17" s="148"/>
      <c r="L17" s="148"/>
      <c r="M17" s="151"/>
      <c r="N17" s="151"/>
      <c r="O17" s="151"/>
      <c r="P17" s="151"/>
      <c r="Q17" s="151"/>
      <c r="R17" s="53" t="e">
        <f t="shared" si="2"/>
        <v>#NUM!</v>
      </c>
      <c r="S17" s="54">
        <v>46054</v>
      </c>
      <c r="T17" s="55">
        <f t="shared" si="3"/>
        <v>31</v>
      </c>
      <c r="U17" s="53">
        <f t="shared" si="7"/>
        <v>-46022</v>
      </c>
      <c r="V17" s="154">
        <v>0</v>
      </c>
      <c r="W17" s="155">
        <v>1</v>
      </c>
      <c r="X17" s="156">
        <f t="shared" si="4"/>
        <v>0</v>
      </c>
      <c r="Y17" s="155">
        <f>IF(OR(F17&lt;20000,YEARFRAC(Q17,O17+1,1)&lt;0.25,E17=1),0,VLOOKUP(E17,減価償却!$B$4:$R$15,MATCH('シート②-2'!X17,減価償却!$T$3:$T$18,-1)+1,1))</f>
        <v>0</v>
      </c>
      <c r="Z17" s="157">
        <f t="shared" si="5"/>
        <v>0</v>
      </c>
      <c r="AA17" s="174">
        <f t="shared" si="6"/>
        <v>0</v>
      </c>
      <c r="AB17" s="175">
        <f t="shared" si="8"/>
        <v>0</v>
      </c>
    </row>
    <row r="18" spans="1:28" ht="21" customHeight="1">
      <c r="A18" s="52">
        <v>9</v>
      </c>
      <c r="B18" s="107"/>
      <c r="C18" s="158"/>
      <c r="D18" s="107"/>
      <c r="E18" s="148"/>
      <c r="F18" s="109"/>
      <c r="G18" s="149"/>
      <c r="H18" s="150">
        <f t="shared" si="0"/>
        <v>0</v>
      </c>
      <c r="I18" s="116"/>
      <c r="J18" s="150">
        <f t="shared" si="1"/>
        <v>0</v>
      </c>
      <c r="K18" s="148"/>
      <c r="L18" s="148"/>
      <c r="M18" s="151"/>
      <c r="N18" s="151"/>
      <c r="O18" s="151"/>
      <c r="P18" s="151"/>
      <c r="Q18" s="151"/>
      <c r="R18" s="53" t="e">
        <f t="shared" si="2"/>
        <v>#NUM!</v>
      </c>
      <c r="S18" s="54">
        <v>46054</v>
      </c>
      <c r="T18" s="55">
        <f t="shared" si="3"/>
        <v>31</v>
      </c>
      <c r="U18" s="53">
        <f t="shared" si="7"/>
        <v>-46022</v>
      </c>
      <c r="V18" s="154">
        <v>0</v>
      </c>
      <c r="W18" s="155">
        <v>1</v>
      </c>
      <c r="X18" s="156">
        <f t="shared" si="4"/>
        <v>0</v>
      </c>
      <c r="Y18" s="155">
        <f>IF(OR(F18&lt;20000,YEARFRAC(Q18,O18+1,1)&lt;0.25,E18=1),0,VLOOKUP(E18,減価償却!$B$4:$R$15,MATCH('シート②-2'!X18,減価償却!$T$3:$T$18,-1)+1,1))</f>
        <v>0</v>
      </c>
      <c r="Z18" s="157">
        <f t="shared" si="5"/>
        <v>0</v>
      </c>
      <c r="AA18" s="174">
        <f t="shared" si="6"/>
        <v>0</v>
      </c>
      <c r="AB18" s="175">
        <f t="shared" si="8"/>
        <v>0</v>
      </c>
    </row>
    <row r="19" spans="1:28" ht="21" customHeight="1">
      <c r="A19" s="52">
        <v>10</v>
      </c>
      <c r="B19" s="107"/>
      <c r="C19" s="158"/>
      <c r="D19" s="107"/>
      <c r="E19" s="148"/>
      <c r="F19" s="109"/>
      <c r="G19" s="149"/>
      <c r="H19" s="150">
        <f t="shared" si="0"/>
        <v>0</v>
      </c>
      <c r="I19" s="116"/>
      <c r="J19" s="150">
        <f t="shared" si="1"/>
        <v>0</v>
      </c>
      <c r="K19" s="148"/>
      <c r="L19" s="148"/>
      <c r="M19" s="151"/>
      <c r="N19" s="151"/>
      <c r="O19" s="151"/>
      <c r="P19" s="151"/>
      <c r="Q19" s="151"/>
      <c r="R19" s="53" t="e">
        <f t="shared" si="2"/>
        <v>#NUM!</v>
      </c>
      <c r="S19" s="54">
        <v>46054</v>
      </c>
      <c r="T19" s="55">
        <f t="shared" si="3"/>
        <v>31</v>
      </c>
      <c r="U19" s="53">
        <f t="shared" si="7"/>
        <v>-46022</v>
      </c>
      <c r="V19" s="154">
        <v>0</v>
      </c>
      <c r="W19" s="155">
        <v>1</v>
      </c>
      <c r="X19" s="156">
        <f t="shared" si="4"/>
        <v>0</v>
      </c>
      <c r="Y19" s="155">
        <f>IF(OR(F19&lt;20000,YEARFRAC(Q19,O19+1,1)&lt;0.25,E19=1),0,VLOOKUP(E19,減価償却!$B$4:$R$15,MATCH('シート②-2'!X19,減価償却!$T$3:$T$18,-1)+1,1))</f>
        <v>0</v>
      </c>
      <c r="Z19" s="157">
        <f t="shared" si="5"/>
        <v>0</v>
      </c>
      <c r="AA19" s="174">
        <f t="shared" si="6"/>
        <v>0</v>
      </c>
      <c r="AB19" s="175">
        <f t="shared" si="8"/>
        <v>0</v>
      </c>
    </row>
    <row r="20" spans="1:28" ht="21" customHeight="1">
      <c r="A20" s="52">
        <v>11</v>
      </c>
      <c r="B20" s="107"/>
      <c r="C20" s="158"/>
      <c r="D20" s="107"/>
      <c r="E20" s="148"/>
      <c r="F20" s="109"/>
      <c r="G20" s="149"/>
      <c r="H20" s="150">
        <f t="shared" si="0"/>
        <v>0</v>
      </c>
      <c r="I20" s="116"/>
      <c r="J20" s="150">
        <f t="shared" si="1"/>
        <v>0</v>
      </c>
      <c r="K20" s="148"/>
      <c r="L20" s="148"/>
      <c r="M20" s="151"/>
      <c r="N20" s="151"/>
      <c r="O20" s="151"/>
      <c r="P20" s="151"/>
      <c r="Q20" s="151"/>
      <c r="R20" s="53" t="e">
        <f t="shared" si="2"/>
        <v>#NUM!</v>
      </c>
      <c r="S20" s="54">
        <v>46054</v>
      </c>
      <c r="T20" s="55">
        <f t="shared" si="3"/>
        <v>31</v>
      </c>
      <c r="U20" s="53">
        <f t="shared" si="7"/>
        <v>-46022</v>
      </c>
      <c r="V20" s="154">
        <v>0</v>
      </c>
      <c r="W20" s="155">
        <v>1</v>
      </c>
      <c r="X20" s="156">
        <f t="shared" si="4"/>
        <v>0</v>
      </c>
      <c r="Y20" s="155">
        <f>IF(OR(F20&lt;20000,YEARFRAC(Q20,O20+1,1)&lt;0.25,E20=1),0,VLOOKUP(E20,減価償却!$B$4:$R$15,MATCH('シート②-2'!X20,減価償却!$T$3:$T$18,-1)+1,1))</f>
        <v>0</v>
      </c>
      <c r="Z20" s="157">
        <f t="shared" si="5"/>
        <v>0</v>
      </c>
      <c r="AA20" s="174">
        <f t="shared" si="6"/>
        <v>0</v>
      </c>
      <c r="AB20" s="175">
        <f t="shared" si="8"/>
        <v>0</v>
      </c>
    </row>
    <row r="21" spans="1:28" ht="21" customHeight="1">
      <c r="A21" s="52">
        <v>12</v>
      </c>
      <c r="B21" s="107"/>
      <c r="C21" s="158"/>
      <c r="D21" s="107"/>
      <c r="E21" s="148"/>
      <c r="F21" s="109"/>
      <c r="G21" s="149"/>
      <c r="H21" s="150">
        <f t="shared" si="0"/>
        <v>0</v>
      </c>
      <c r="I21" s="116"/>
      <c r="J21" s="150">
        <f t="shared" si="1"/>
        <v>0</v>
      </c>
      <c r="K21" s="148"/>
      <c r="L21" s="148"/>
      <c r="M21" s="151"/>
      <c r="N21" s="151"/>
      <c r="O21" s="151"/>
      <c r="P21" s="151"/>
      <c r="Q21" s="151"/>
      <c r="R21" s="53" t="e">
        <f t="shared" si="2"/>
        <v>#NUM!</v>
      </c>
      <c r="S21" s="54">
        <v>46054</v>
      </c>
      <c r="T21" s="55">
        <f t="shared" si="3"/>
        <v>31</v>
      </c>
      <c r="U21" s="53">
        <f t="shared" si="7"/>
        <v>-46022</v>
      </c>
      <c r="V21" s="154">
        <v>0</v>
      </c>
      <c r="W21" s="155">
        <v>1</v>
      </c>
      <c r="X21" s="156">
        <f t="shared" si="4"/>
        <v>0</v>
      </c>
      <c r="Y21" s="155">
        <f>IF(OR(F21&lt;20000,YEARFRAC(Q21,O21+1,1)&lt;0.25,E21=1),0,VLOOKUP(E21,減価償却!$B$4:$R$15,MATCH('シート②-2'!X21,減価償却!$T$3:$T$18,-1)+1,1))</f>
        <v>0</v>
      </c>
      <c r="Z21" s="157">
        <f t="shared" si="5"/>
        <v>0</v>
      </c>
      <c r="AA21" s="174">
        <f t="shared" si="6"/>
        <v>0</v>
      </c>
      <c r="AB21" s="175">
        <f t="shared" si="8"/>
        <v>0</v>
      </c>
    </row>
    <row r="22" spans="1:28" ht="21" customHeight="1">
      <c r="A22" s="52">
        <v>13</v>
      </c>
      <c r="B22" s="107"/>
      <c r="C22" s="158"/>
      <c r="D22" s="107"/>
      <c r="E22" s="148"/>
      <c r="F22" s="109"/>
      <c r="G22" s="149"/>
      <c r="H22" s="150">
        <f t="shared" si="0"/>
        <v>0</v>
      </c>
      <c r="I22" s="116"/>
      <c r="J22" s="150">
        <f t="shared" si="1"/>
        <v>0</v>
      </c>
      <c r="K22" s="148"/>
      <c r="L22" s="148"/>
      <c r="M22" s="151"/>
      <c r="N22" s="151"/>
      <c r="O22" s="151"/>
      <c r="P22" s="151"/>
      <c r="Q22" s="151"/>
      <c r="R22" s="53" t="e">
        <f t="shared" si="2"/>
        <v>#NUM!</v>
      </c>
      <c r="S22" s="54">
        <v>46054</v>
      </c>
      <c r="T22" s="55">
        <f t="shared" si="3"/>
        <v>31</v>
      </c>
      <c r="U22" s="53">
        <f t="shared" si="7"/>
        <v>-46022</v>
      </c>
      <c r="V22" s="154">
        <v>0</v>
      </c>
      <c r="W22" s="155">
        <v>1</v>
      </c>
      <c r="X22" s="156">
        <f t="shared" si="4"/>
        <v>0</v>
      </c>
      <c r="Y22" s="155">
        <f>IF(OR(F22&lt;20000,YEARFRAC(Q22,O22+1,1)&lt;0.25,E22=1),0,VLOOKUP(E22,減価償却!$B$4:$R$15,MATCH('シート②-2'!X22,減価償却!$T$3:$T$18,-1)+1,1))</f>
        <v>0</v>
      </c>
      <c r="Z22" s="157">
        <f t="shared" si="5"/>
        <v>0</v>
      </c>
      <c r="AA22" s="174">
        <f t="shared" si="6"/>
        <v>0</v>
      </c>
      <c r="AB22" s="175">
        <f t="shared" si="8"/>
        <v>0</v>
      </c>
    </row>
    <row r="23" spans="1:28" ht="21" customHeight="1">
      <c r="A23" s="52">
        <v>14</v>
      </c>
      <c r="B23" s="107"/>
      <c r="C23" s="158"/>
      <c r="D23" s="107"/>
      <c r="E23" s="148"/>
      <c r="F23" s="109"/>
      <c r="G23" s="149"/>
      <c r="H23" s="150">
        <f t="shared" si="0"/>
        <v>0</v>
      </c>
      <c r="I23" s="116"/>
      <c r="J23" s="150">
        <f t="shared" si="1"/>
        <v>0</v>
      </c>
      <c r="K23" s="148"/>
      <c r="L23" s="148"/>
      <c r="M23" s="151"/>
      <c r="N23" s="151"/>
      <c r="O23" s="151"/>
      <c r="P23" s="151"/>
      <c r="Q23" s="151"/>
      <c r="R23" s="53" t="e">
        <f t="shared" si="2"/>
        <v>#NUM!</v>
      </c>
      <c r="S23" s="54">
        <v>46054</v>
      </c>
      <c r="T23" s="55">
        <f t="shared" si="3"/>
        <v>31</v>
      </c>
      <c r="U23" s="53">
        <f t="shared" si="7"/>
        <v>-46022</v>
      </c>
      <c r="V23" s="154">
        <v>0</v>
      </c>
      <c r="W23" s="155">
        <v>1</v>
      </c>
      <c r="X23" s="156">
        <f t="shared" si="4"/>
        <v>0</v>
      </c>
      <c r="Y23" s="155">
        <f>IF(OR(F23&lt;20000,YEARFRAC(Q23,O23+1,1)&lt;0.25,E23=1),0,VLOOKUP(E23,減価償却!$B$4:$R$15,MATCH('シート②-2'!X23,減価償却!$T$3:$T$18,-1)+1,1))</f>
        <v>0</v>
      </c>
      <c r="Z23" s="157">
        <f t="shared" si="5"/>
        <v>0</v>
      </c>
      <c r="AA23" s="174">
        <f t="shared" si="6"/>
        <v>0</v>
      </c>
      <c r="AB23" s="175">
        <f t="shared" si="8"/>
        <v>0</v>
      </c>
    </row>
    <row r="24" spans="1:28" ht="21" customHeight="1">
      <c r="A24" s="52">
        <v>15</v>
      </c>
      <c r="B24" s="107"/>
      <c r="C24" s="158"/>
      <c r="D24" s="107"/>
      <c r="E24" s="148"/>
      <c r="F24" s="109"/>
      <c r="G24" s="149"/>
      <c r="H24" s="150">
        <f t="shared" si="0"/>
        <v>0</v>
      </c>
      <c r="I24" s="116"/>
      <c r="J24" s="150">
        <f t="shared" si="1"/>
        <v>0</v>
      </c>
      <c r="K24" s="148"/>
      <c r="L24" s="148"/>
      <c r="M24" s="151"/>
      <c r="N24" s="151"/>
      <c r="O24" s="151"/>
      <c r="P24" s="151"/>
      <c r="Q24" s="151"/>
      <c r="R24" s="53" t="e">
        <f t="shared" si="2"/>
        <v>#NUM!</v>
      </c>
      <c r="S24" s="54">
        <v>46054</v>
      </c>
      <c r="T24" s="55">
        <f t="shared" si="3"/>
        <v>31</v>
      </c>
      <c r="U24" s="53">
        <f t="shared" si="7"/>
        <v>-46022</v>
      </c>
      <c r="V24" s="154">
        <v>0</v>
      </c>
      <c r="W24" s="155">
        <v>1</v>
      </c>
      <c r="X24" s="156">
        <f t="shared" si="4"/>
        <v>0</v>
      </c>
      <c r="Y24" s="155">
        <f>IF(OR(F24&lt;20000,YEARFRAC(Q24,O24+1,1)&lt;0.25,E24=1),0,VLOOKUP(E24,減価償却!$B$4:$R$15,MATCH('シート②-2'!X24,減価償却!$T$3:$T$18,-1)+1,1))</f>
        <v>0</v>
      </c>
      <c r="Z24" s="157">
        <f t="shared" si="5"/>
        <v>0</v>
      </c>
      <c r="AA24" s="174">
        <f t="shared" si="6"/>
        <v>0</v>
      </c>
      <c r="AB24" s="175">
        <f t="shared" si="8"/>
        <v>0</v>
      </c>
    </row>
    <row r="25" spans="1:28" ht="21" customHeight="1">
      <c r="A25" s="52">
        <v>16</v>
      </c>
      <c r="B25" s="107"/>
      <c r="C25" s="158"/>
      <c r="D25" s="107"/>
      <c r="E25" s="148"/>
      <c r="F25" s="109"/>
      <c r="G25" s="149"/>
      <c r="H25" s="150">
        <f t="shared" si="0"/>
        <v>0</v>
      </c>
      <c r="I25" s="116"/>
      <c r="J25" s="150">
        <f t="shared" si="1"/>
        <v>0</v>
      </c>
      <c r="K25" s="148"/>
      <c r="L25" s="148"/>
      <c r="M25" s="151"/>
      <c r="N25" s="151"/>
      <c r="O25" s="151"/>
      <c r="P25" s="151"/>
      <c r="Q25" s="151"/>
      <c r="R25" s="53" t="e">
        <f t="shared" si="2"/>
        <v>#NUM!</v>
      </c>
      <c r="S25" s="54">
        <v>46054</v>
      </c>
      <c r="T25" s="55">
        <f t="shared" si="3"/>
        <v>31</v>
      </c>
      <c r="U25" s="53">
        <f t="shared" ref="U25:U43" si="9">EOMONTH(T25,0)+1-S25</f>
        <v>-46022</v>
      </c>
      <c r="V25" s="154">
        <v>0</v>
      </c>
      <c r="W25" s="155">
        <v>1</v>
      </c>
      <c r="X25" s="156">
        <f t="shared" si="4"/>
        <v>0</v>
      </c>
      <c r="Y25" s="155">
        <f>IF(OR(F25&lt;20000,YEARFRAC(Q25,O25+1,1)&lt;0.25,E25=1),0,VLOOKUP(E25,減価償却!$B$4:$R$15,MATCH('シート②-2'!X25,減価償却!$T$3:$T$18,-1)+1,1))</f>
        <v>0</v>
      </c>
      <c r="Z25" s="157">
        <f t="shared" si="5"/>
        <v>0</v>
      </c>
      <c r="AA25" s="174">
        <f t="shared" si="6"/>
        <v>0</v>
      </c>
      <c r="AB25" s="175">
        <f t="shared" si="8"/>
        <v>0</v>
      </c>
    </row>
    <row r="26" spans="1:28" ht="21" customHeight="1">
      <c r="A26" s="52">
        <v>17</v>
      </c>
      <c r="B26" s="107"/>
      <c r="C26" s="158"/>
      <c r="D26" s="107"/>
      <c r="E26" s="148"/>
      <c r="F26" s="109"/>
      <c r="G26" s="149"/>
      <c r="H26" s="150">
        <f t="shared" si="0"/>
        <v>0</v>
      </c>
      <c r="I26" s="116"/>
      <c r="J26" s="150">
        <f t="shared" si="1"/>
        <v>0</v>
      </c>
      <c r="K26" s="148"/>
      <c r="L26" s="148"/>
      <c r="M26" s="151"/>
      <c r="N26" s="151"/>
      <c r="O26" s="151"/>
      <c r="P26" s="151"/>
      <c r="Q26" s="151"/>
      <c r="R26" s="53" t="e">
        <f t="shared" si="2"/>
        <v>#NUM!</v>
      </c>
      <c r="S26" s="54">
        <v>46054</v>
      </c>
      <c r="T26" s="55">
        <f t="shared" si="3"/>
        <v>31</v>
      </c>
      <c r="U26" s="53">
        <f t="shared" si="9"/>
        <v>-46022</v>
      </c>
      <c r="V26" s="154">
        <v>0</v>
      </c>
      <c r="W26" s="155">
        <v>1</v>
      </c>
      <c r="X26" s="156">
        <f t="shared" si="4"/>
        <v>0</v>
      </c>
      <c r="Y26" s="155">
        <f>IF(OR(F26&lt;20000,YEARFRAC(Q26,O26+1,1)&lt;0.25,E26=1),0,VLOOKUP(E26,減価償却!$B$4:$R$15,MATCH('シート②-2'!X26,減価償却!$T$3:$T$18,-1)+1,1))</f>
        <v>0</v>
      </c>
      <c r="Z26" s="157">
        <f t="shared" si="5"/>
        <v>0</v>
      </c>
      <c r="AA26" s="174">
        <f t="shared" si="6"/>
        <v>0</v>
      </c>
      <c r="AB26" s="175">
        <f t="shared" si="8"/>
        <v>0</v>
      </c>
    </row>
    <row r="27" spans="1:28" ht="21" customHeight="1">
      <c r="A27" s="52">
        <v>18</v>
      </c>
      <c r="B27" s="107"/>
      <c r="C27" s="158"/>
      <c r="D27" s="107"/>
      <c r="E27" s="148"/>
      <c r="F27" s="109"/>
      <c r="G27" s="149"/>
      <c r="H27" s="150">
        <f t="shared" si="0"/>
        <v>0</v>
      </c>
      <c r="I27" s="116"/>
      <c r="J27" s="150">
        <f t="shared" si="1"/>
        <v>0</v>
      </c>
      <c r="K27" s="148"/>
      <c r="L27" s="148"/>
      <c r="M27" s="151"/>
      <c r="N27" s="151"/>
      <c r="O27" s="151"/>
      <c r="P27" s="151"/>
      <c r="Q27" s="151"/>
      <c r="R27" s="53" t="e">
        <f t="shared" si="2"/>
        <v>#NUM!</v>
      </c>
      <c r="S27" s="54">
        <v>46054</v>
      </c>
      <c r="T27" s="55">
        <f t="shared" si="3"/>
        <v>31</v>
      </c>
      <c r="U27" s="53">
        <f t="shared" si="9"/>
        <v>-46022</v>
      </c>
      <c r="V27" s="154">
        <v>0</v>
      </c>
      <c r="W27" s="155">
        <v>1</v>
      </c>
      <c r="X27" s="156">
        <f t="shared" si="4"/>
        <v>0</v>
      </c>
      <c r="Y27" s="155">
        <f>IF(OR(F27&lt;20000,YEARFRAC(Q27,O27+1,1)&lt;0.25,E27=1),0,VLOOKUP(E27,減価償却!$B$4:$R$15,MATCH('シート②-2'!X27,減価償却!$T$3:$T$18,-1)+1,1))</f>
        <v>0</v>
      </c>
      <c r="Z27" s="157">
        <f t="shared" si="5"/>
        <v>0</v>
      </c>
      <c r="AA27" s="174">
        <f t="shared" si="6"/>
        <v>0</v>
      </c>
      <c r="AB27" s="175">
        <f t="shared" si="8"/>
        <v>0</v>
      </c>
    </row>
    <row r="28" spans="1:28" ht="21" customHeight="1">
      <c r="A28" s="52">
        <v>19</v>
      </c>
      <c r="B28" s="107"/>
      <c r="C28" s="158"/>
      <c r="D28" s="107"/>
      <c r="E28" s="148"/>
      <c r="F28" s="109"/>
      <c r="G28" s="149"/>
      <c r="H28" s="150">
        <f t="shared" si="0"/>
        <v>0</v>
      </c>
      <c r="I28" s="116"/>
      <c r="J28" s="150">
        <f t="shared" si="1"/>
        <v>0</v>
      </c>
      <c r="K28" s="148"/>
      <c r="L28" s="148"/>
      <c r="M28" s="151"/>
      <c r="N28" s="151"/>
      <c r="O28" s="151"/>
      <c r="P28" s="151"/>
      <c r="Q28" s="151"/>
      <c r="R28" s="53" t="e">
        <f t="shared" si="2"/>
        <v>#NUM!</v>
      </c>
      <c r="S28" s="54">
        <v>46054</v>
      </c>
      <c r="T28" s="55">
        <f t="shared" si="3"/>
        <v>31</v>
      </c>
      <c r="U28" s="53">
        <f t="shared" si="9"/>
        <v>-46022</v>
      </c>
      <c r="V28" s="154">
        <v>0</v>
      </c>
      <c r="W28" s="155">
        <v>1</v>
      </c>
      <c r="X28" s="156">
        <f t="shared" si="4"/>
        <v>0</v>
      </c>
      <c r="Y28" s="155">
        <f>IF(OR(F28&lt;20000,YEARFRAC(Q28,O28+1,1)&lt;0.25,E28=1),0,VLOOKUP(E28,減価償却!$B$4:$R$15,MATCH('シート②-2'!X28,減価償却!$T$3:$T$18,-1)+1,1))</f>
        <v>0</v>
      </c>
      <c r="Z28" s="157">
        <f t="shared" si="5"/>
        <v>0</v>
      </c>
      <c r="AA28" s="174">
        <f t="shared" si="6"/>
        <v>0</v>
      </c>
      <c r="AB28" s="175">
        <f t="shared" si="8"/>
        <v>0</v>
      </c>
    </row>
    <row r="29" spans="1:28" ht="21" customHeight="1">
      <c r="A29" s="52">
        <v>20</v>
      </c>
      <c r="B29" s="107"/>
      <c r="C29" s="158"/>
      <c r="D29" s="107"/>
      <c r="E29" s="148"/>
      <c r="F29" s="109"/>
      <c r="G29" s="149"/>
      <c r="H29" s="150">
        <f t="shared" si="0"/>
        <v>0</v>
      </c>
      <c r="I29" s="116"/>
      <c r="J29" s="150">
        <f t="shared" si="1"/>
        <v>0</v>
      </c>
      <c r="K29" s="148"/>
      <c r="L29" s="148"/>
      <c r="M29" s="151"/>
      <c r="N29" s="151"/>
      <c r="O29" s="151"/>
      <c r="P29" s="151"/>
      <c r="Q29" s="151"/>
      <c r="R29" s="53" t="e">
        <f t="shared" si="2"/>
        <v>#NUM!</v>
      </c>
      <c r="S29" s="54">
        <v>46054</v>
      </c>
      <c r="T29" s="55">
        <f t="shared" si="3"/>
        <v>31</v>
      </c>
      <c r="U29" s="53">
        <f t="shared" si="9"/>
        <v>-46022</v>
      </c>
      <c r="V29" s="154">
        <v>0</v>
      </c>
      <c r="W29" s="155">
        <v>1</v>
      </c>
      <c r="X29" s="156">
        <f t="shared" si="4"/>
        <v>0</v>
      </c>
      <c r="Y29" s="155">
        <f>IF(OR(F29&lt;20000,YEARFRAC(Q29,O29+1,1)&lt;0.25,E29=1),0,VLOOKUP(E29,減価償却!$B$4:$R$15,MATCH('シート②-2'!X29,減価償却!$T$3:$T$18,-1)+1,1))</f>
        <v>0</v>
      </c>
      <c r="Z29" s="157">
        <f t="shared" si="5"/>
        <v>0</v>
      </c>
      <c r="AA29" s="174">
        <f t="shared" si="6"/>
        <v>0</v>
      </c>
      <c r="AB29" s="175">
        <f t="shared" si="8"/>
        <v>0</v>
      </c>
    </row>
    <row r="30" spans="1:28" ht="21" customHeight="1">
      <c r="A30" s="52">
        <v>21</v>
      </c>
      <c r="B30" s="107"/>
      <c r="C30" s="158"/>
      <c r="D30" s="107"/>
      <c r="E30" s="148"/>
      <c r="F30" s="109"/>
      <c r="G30" s="149"/>
      <c r="H30" s="150">
        <f t="shared" si="0"/>
        <v>0</v>
      </c>
      <c r="I30" s="116"/>
      <c r="J30" s="150">
        <f t="shared" si="1"/>
        <v>0</v>
      </c>
      <c r="K30" s="148"/>
      <c r="L30" s="148"/>
      <c r="M30" s="151"/>
      <c r="N30" s="151"/>
      <c r="O30" s="151"/>
      <c r="P30" s="151"/>
      <c r="Q30" s="151"/>
      <c r="R30" s="53" t="e">
        <f t="shared" si="2"/>
        <v>#NUM!</v>
      </c>
      <c r="S30" s="54">
        <v>46054</v>
      </c>
      <c r="T30" s="55">
        <f t="shared" si="3"/>
        <v>31</v>
      </c>
      <c r="U30" s="53">
        <f t="shared" si="9"/>
        <v>-46022</v>
      </c>
      <c r="V30" s="154">
        <v>0</v>
      </c>
      <c r="W30" s="155">
        <v>1</v>
      </c>
      <c r="X30" s="156">
        <f t="shared" si="4"/>
        <v>0</v>
      </c>
      <c r="Y30" s="155">
        <f>IF(OR(F30&lt;20000,YEARFRAC(Q30,O30+1,1)&lt;0.25,E30=1),0,VLOOKUP(E30,減価償却!$B$4:$R$15,MATCH('シート②-2'!X30,減価償却!$T$3:$T$18,-1)+1,1))</f>
        <v>0</v>
      </c>
      <c r="Z30" s="157">
        <f t="shared" si="5"/>
        <v>0</v>
      </c>
      <c r="AA30" s="174">
        <f t="shared" si="6"/>
        <v>0</v>
      </c>
      <c r="AB30" s="175">
        <f t="shared" si="8"/>
        <v>0</v>
      </c>
    </row>
    <row r="31" spans="1:28" ht="21" customHeight="1">
      <c r="A31" s="52">
        <v>22</v>
      </c>
      <c r="B31" s="107"/>
      <c r="C31" s="158"/>
      <c r="D31" s="107"/>
      <c r="E31" s="148"/>
      <c r="F31" s="109"/>
      <c r="G31" s="149"/>
      <c r="H31" s="150">
        <f t="shared" si="0"/>
        <v>0</v>
      </c>
      <c r="I31" s="116"/>
      <c r="J31" s="150">
        <f t="shared" si="1"/>
        <v>0</v>
      </c>
      <c r="K31" s="148"/>
      <c r="L31" s="148"/>
      <c r="M31" s="151"/>
      <c r="N31" s="151"/>
      <c r="O31" s="151"/>
      <c r="P31" s="151"/>
      <c r="Q31" s="151"/>
      <c r="R31" s="53" t="e">
        <f t="shared" si="2"/>
        <v>#NUM!</v>
      </c>
      <c r="S31" s="54">
        <v>46054</v>
      </c>
      <c r="T31" s="55">
        <f t="shared" si="3"/>
        <v>31</v>
      </c>
      <c r="U31" s="53">
        <f t="shared" si="9"/>
        <v>-46022</v>
      </c>
      <c r="V31" s="154">
        <v>0</v>
      </c>
      <c r="W31" s="155">
        <v>1</v>
      </c>
      <c r="X31" s="156">
        <f t="shared" si="4"/>
        <v>0</v>
      </c>
      <c r="Y31" s="155">
        <f>IF(OR(F31&lt;20000,YEARFRAC(Q31,O31+1,1)&lt;0.25,E31=1),0,VLOOKUP(E31,減価償却!$B$4:$R$15,MATCH('シート②-2'!X31,減価償却!$T$3:$T$18,-1)+1,1))</f>
        <v>0</v>
      </c>
      <c r="Z31" s="157">
        <f t="shared" si="5"/>
        <v>0</v>
      </c>
      <c r="AA31" s="174">
        <f t="shared" si="6"/>
        <v>0</v>
      </c>
      <c r="AB31" s="175">
        <f t="shared" si="8"/>
        <v>0</v>
      </c>
    </row>
    <row r="32" spans="1:28" ht="21" customHeight="1">
      <c r="A32" s="52">
        <v>23</v>
      </c>
      <c r="B32" s="107"/>
      <c r="C32" s="158"/>
      <c r="D32" s="107"/>
      <c r="E32" s="148"/>
      <c r="F32" s="109"/>
      <c r="G32" s="149"/>
      <c r="H32" s="150">
        <f t="shared" si="0"/>
        <v>0</v>
      </c>
      <c r="I32" s="116"/>
      <c r="J32" s="150">
        <f t="shared" si="1"/>
        <v>0</v>
      </c>
      <c r="K32" s="148"/>
      <c r="L32" s="148"/>
      <c r="M32" s="151"/>
      <c r="N32" s="151"/>
      <c r="O32" s="151"/>
      <c r="P32" s="151"/>
      <c r="Q32" s="151"/>
      <c r="R32" s="53" t="e">
        <f t="shared" si="2"/>
        <v>#NUM!</v>
      </c>
      <c r="S32" s="54">
        <v>46054</v>
      </c>
      <c r="T32" s="55">
        <f t="shared" si="3"/>
        <v>31</v>
      </c>
      <c r="U32" s="53">
        <f t="shared" si="9"/>
        <v>-46022</v>
      </c>
      <c r="V32" s="154">
        <v>0</v>
      </c>
      <c r="W32" s="155">
        <v>1</v>
      </c>
      <c r="X32" s="156">
        <f t="shared" si="4"/>
        <v>0</v>
      </c>
      <c r="Y32" s="155">
        <f>IF(OR(F32&lt;20000,YEARFRAC(Q32,O32+1,1)&lt;0.25,E32=1),0,VLOOKUP(E32,減価償却!$B$4:$R$15,MATCH('シート②-2'!X32,減価償却!$T$3:$T$18,-1)+1,1))</f>
        <v>0</v>
      </c>
      <c r="Z32" s="157">
        <f t="shared" si="5"/>
        <v>0</v>
      </c>
      <c r="AA32" s="174">
        <f t="shared" si="6"/>
        <v>0</v>
      </c>
      <c r="AB32" s="175">
        <f t="shared" si="8"/>
        <v>0</v>
      </c>
    </row>
    <row r="33" spans="1:28" ht="21" customHeight="1">
      <c r="A33" s="52">
        <v>24</v>
      </c>
      <c r="B33" s="107"/>
      <c r="C33" s="158"/>
      <c r="D33" s="107"/>
      <c r="E33" s="148"/>
      <c r="F33" s="109"/>
      <c r="G33" s="149"/>
      <c r="H33" s="150">
        <f t="shared" si="0"/>
        <v>0</v>
      </c>
      <c r="I33" s="116"/>
      <c r="J33" s="150">
        <f t="shared" si="1"/>
        <v>0</v>
      </c>
      <c r="K33" s="148"/>
      <c r="L33" s="148"/>
      <c r="M33" s="151"/>
      <c r="N33" s="151"/>
      <c r="O33" s="151"/>
      <c r="P33" s="151"/>
      <c r="Q33" s="151"/>
      <c r="R33" s="53" t="e">
        <f t="shared" si="2"/>
        <v>#NUM!</v>
      </c>
      <c r="S33" s="54">
        <v>46054</v>
      </c>
      <c r="T33" s="55">
        <f t="shared" si="3"/>
        <v>31</v>
      </c>
      <c r="U33" s="53">
        <f t="shared" si="9"/>
        <v>-46022</v>
      </c>
      <c r="V33" s="154">
        <v>0</v>
      </c>
      <c r="W33" s="155">
        <v>1</v>
      </c>
      <c r="X33" s="156">
        <f t="shared" si="4"/>
        <v>0</v>
      </c>
      <c r="Y33" s="155">
        <f>IF(OR(F33&lt;20000,YEARFRAC(Q33,O33+1,1)&lt;0.25,E33=1),0,VLOOKUP(E33,減価償却!$B$4:$R$15,MATCH('シート②-2'!X33,減価償却!$T$3:$T$18,-1)+1,1))</f>
        <v>0</v>
      </c>
      <c r="Z33" s="157">
        <f t="shared" si="5"/>
        <v>0</v>
      </c>
      <c r="AA33" s="174">
        <f t="shared" si="6"/>
        <v>0</v>
      </c>
      <c r="AB33" s="175">
        <f t="shared" si="8"/>
        <v>0</v>
      </c>
    </row>
    <row r="34" spans="1:28" ht="21" customHeight="1">
      <c r="A34" s="52">
        <v>25</v>
      </c>
      <c r="B34" s="107"/>
      <c r="C34" s="158"/>
      <c r="D34" s="107"/>
      <c r="E34" s="148"/>
      <c r="F34" s="109"/>
      <c r="G34" s="149"/>
      <c r="H34" s="150">
        <f t="shared" si="0"/>
        <v>0</v>
      </c>
      <c r="I34" s="116"/>
      <c r="J34" s="150">
        <f t="shared" si="1"/>
        <v>0</v>
      </c>
      <c r="K34" s="148"/>
      <c r="L34" s="148"/>
      <c r="M34" s="151"/>
      <c r="N34" s="151"/>
      <c r="O34" s="151"/>
      <c r="P34" s="151"/>
      <c r="Q34" s="151"/>
      <c r="R34" s="53" t="e">
        <f t="shared" si="2"/>
        <v>#NUM!</v>
      </c>
      <c r="S34" s="54">
        <v>46054</v>
      </c>
      <c r="T34" s="55">
        <f t="shared" si="3"/>
        <v>31</v>
      </c>
      <c r="U34" s="53">
        <f t="shared" si="9"/>
        <v>-46022</v>
      </c>
      <c r="V34" s="154">
        <v>0</v>
      </c>
      <c r="W34" s="155">
        <v>1</v>
      </c>
      <c r="X34" s="156">
        <f t="shared" si="4"/>
        <v>0</v>
      </c>
      <c r="Y34" s="155">
        <f>IF(OR(F34&lt;20000,YEARFRAC(Q34,O34+1,1)&lt;0.25,E34=1),0,VLOOKUP(E34,減価償却!$B$4:$R$15,MATCH('シート②-2'!X34,減価償却!$T$3:$T$18,-1)+1,1))</f>
        <v>0</v>
      </c>
      <c r="Z34" s="157">
        <f t="shared" si="5"/>
        <v>0</v>
      </c>
      <c r="AA34" s="174">
        <f t="shared" si="6"/>
        <v>0</v>
      </c>
      <c r="AB34" s="175">
        <f t="shared" si="8"/>
        <v>0</v>
      </c>
    </row>
    <row r="35" spans="1:28" ht="21" customHeight="1">
      <c r="A35" s="52">
        <v>26</v>
      </c>
      <c r="B35" s="107"/>
      <c r="C35" s="158"/>
      <c r="D35" s="107"/>
      <c r="E35" s="148"/>
      <c r="F35" s="109"/>
      <c r="G35" s="149"/>
      <c r="H35" s="150">
        <f t="shared" si="0"/>
        <v>0</v>
      </c>
      <c r="I35" s="116"/>
      <c r="J35" s="150">
        <f t="shared" si="1"/>
        <v>0</v>
      </c>
      <c r="K35" s="148"/>
      <c r="L35" s="148"/>
      <c r="M35" s="151"/>
      <c r="N35" s="151"/>
      <c r="O35" s="151"/>
      <c r="P35" s="151"/>
      <c r="Q35" s="151"/>
      <c r="R35" s="53" t="e">
        <f t="shared" si="2"/>
        <v>#NUM!</v>
      </c>
      <c r="S35" s="54">
        <v>46054</v>
      </c>
      <c r="T35" s="55">
        <f t="shared" si="3"/>
        <v>31</v>
      </c>
      <c r="U35" s="53">
        <f t="shared" si="9"/>
        <v>-46022</v>
      </c>
      <c r="V35" s="154">
        <v>0</v>
      </c>
      <c r="W35" s="155">
        <v>1</v>
      </c>
      <c r="X35" s="156">
        <f t="shared" si="4"/>
        <v>0</v>
      </c>
      <c r="Y35" s="155">
        <f>IF(OR(F35&lt;20000,YEARFRAC(Q35,O35+1,1)&lt;0.25,E35=1),0,VLOOKUP(E35,減価償却!$B$4:$R$15,MATCH('シート②-2'!X35,減価償却!$T$3:$T$18,-1)+1,1))</f>
        <v>0</v>
      </c>
      <c r="Z35" s="157">
        <f t="shared" si="5"/>
        <v>0</v>
      </c>
      <c r="AA35" s="174">
        <f t="shared" si="6"/>
        <v>0</v>
      </c>
      <c r="AB35" s="175">
        <f t="shared" si="8"/>
        <v>0</v>
      </c>
    </row>
    <row r="36" spans="1:28" ht="21" customHeight="1">
      <c r="A36" s="52">
        <v>27</v>
      </c>
      <c r="B36" s="107"/>
      <c r="C36" s="158"/>
      <c r="D36" s="107"/>
      <c r="E36" s="148"/>
      <c r="F36" s="109"/>
      <c r="G36" s="149"/>
      <c r="H36" s="150">
        <f t="shared" si="0"/>
        <v>0</v>
      </c>
      <c r="I36" s="116"/>
      <c r="J36" s="150">
        <f t="shared" si="1"/>
        <v>0</v>
      </c>
      <c r="K36" s="148"/>
      <c r="L36" s="148"/>
      <c r="M36" s="151"/>
      <c r="N36" s="151"/>
      <c r="O36" s="151"/>
      <c r="P36" s="151"/>
      <c r="Q36" s="151"/>
      <c r="R36" s="53" t="e">
        <f t="shared" si="2"/>
        <v>#NUM!</v>
      </c>
      <c r="S36" s="54">
        <v>46054</v>
      </c>
      <c r="T36" s="55">
        <f t="shared" si="3"/>
        <v>31</v>
      </c>
      <c r="U36" s="53">
        <f t="shared" si="9"/>
        <v>-46022</v>
      </c>
      <c r="V36" s="154">
        <v>0</v>
      </c>
      <c r="W36" s="155">
        <v>1</v>
      </c>
      <c r="X36" s="156">
        <f t="shared" si="4"/>
        <v>0</v>
      </c>
      <c r="Y36" s="155">
        <f>IF(OR(F36&lt;20000,YEARFRAC(Q36,O36+1,1)&lt;0.25,E36=1),0,VLOOKUP(E36,減価償却!$B$4:$R$15,MATCH('シート②-2'!X36,減価償却!$T$3:$T$18,-1)+1,1))</f>
        <v>0</v>
      </c>
      <c r="Z36" s="157">
        <f t="shared" si="5"/>
        <v>0</v>
      </c>
      <c r="AA36" s="174">
        <f t="shared" si="6"/>
        <v>0</v>
      </c>
      <c r="AB36" s="175">
        <f t="shared" si="8"/>
        <v>0</v>
      </c>
    </row>
    <row r="37" spans="1:28" ht="21" customHeight="1">
      <c r="A37" s="52">
        <v>28</v>
      </c>
      <c r="B37" s="107"/>
      <c r="C37" s="158"/>
      <c r="D37" s="107"/>
      <c r="E37" s="148"/>
      <c r="F37" s="109"/>
      <c r="G37" s="149"/>
      <c r="H37" s="150">
        <f t="shared" si="0"/>
        <v>0</v>
      </c>
      <c r="I37" s="116"/>
      <c r="J37" s="150">
        <f t="shared" si="1"/>
        <v>0</v>
      </c>
      <c r="K37" s="148"/>
      <c r="L37" s="148"/>
      <c r="M37" s="151"/>
      <c r="N37" s="151"/>
      <c r="O37" s="151"/>
      <c r="P37" s="151"/>
      <c r="Q37" s="151"/>
      <c r="R37" s="53" t="e">
        <f t="shared" si="2"/>
        <v>#NUM!</v>
      </c>
      <c r="S37" s="54">
        <v>46054</v>
      </c>
      <c r="T37" s="55">
        <f t="shared" si="3"/>
        <v>31</v>
      </c>
      <c r="U37" s="53">
        <f t="shared" si="9"/>
        <v>-46022</v>
      </c>
      <c r="V37" s="154">
        <v>0</v>
      </c>
      <c r="W37" s="155">
        <v>1</v>
      </c>
      <c r="X37" s="156">
        <f t="shared" si="4"/>
        <v>0</v>
      </c>
      <c r="Y37" s="155">
        <f>IF(OR(F37&lt;20000,YEARFRAC(Q37,O37+1,1)&lt;0.25,E37=1),0,VLOOKUP(E37,減価償却!$B$4:$R$15,MATCH('シート②-2'!X37,減価償却!$T$3:$T$18,-1)+1,1))</f>
        <v>0</v>
      </c>
      <c r="Z37" s="157">
        <f t="shared" si="5"/>
        <v>0</v>
      </c>
      <c r="AA37" s="174">
        <f t="shared" si="6"/>
        <v>0</v>
      </c>
      <c r="AB37" s="175">
        <f t="shared" si="8"/>
        <v>0</v>
      </c>
    </row>
    <row r="38" spans="1:28" ht="21" customHeight="1">
      <c r="A38" s="52">
        <v>29</v>
      </c>
      <c r="B38" s="107"/>
      <c r="C38" s="158"/>
      <c r="D38" s="107"/>
      <c r="E38" s="148"/>
      <c r="F38" s="109"/>
      <c r="G38" s="149"/>
      <c r="H38" s="150">
        <f t="shared" si="0"/>
        <v>0</v>
      </c>
      <c r="I38" s="116"/>
      <c r="J38" s="150">
        <f t="shared" si="1"/>
        <v>0</v>
      </c>
      <c r="K38" s="148"/>
      <c r="L38" s="148"/>
      <c r="M38" s="151"/>
      <c r="N38" s="151"/>
      <c r="O38" s="151"/>
      <c r="P38" s="151"/>
      <c r="Q38" s="151"/>
      <c r="R38" s="53" t="e">
        <f t="shared" si="2"/>
        <v>#NUM!</v>
      </c>
      <c r="S38" s="54">
        <v>46054</v>
      </c>
      <c r="T38" s="55">
        <f t="shared" si="3"/>
        <v>31</v>
      </c>
      <c r="U38" s="53">
        <f t="shared" si="9"/>
        <v>-46022</v>
      </c>
      <c r="V38" s="154">
        <v>0</v>
      </c>
      <c r="W38" s="155">
        <v>1</v>
      </c>
      <c r="X38" s="156">
        <f t="shared" si="4"/>
        <v>0</v>
      </c>
      <c r="Y38" s="155">
        <f>IF(OR(F38&lt;20000,YEARFRAC(Q38,O38+1,1)&lt;0.25,E38=1),0,VLOOKUP(E38,減価償却!$B$4:$R$15,MATCH('シート②-2'!X38,減価償却!$T$3:$T$18,-1)+1,1))</f>
        <v>0</v>
      </c>
      <c r="Z38" s="157">
        <f t="shared" si="5"/>
        <v>0</v>
      </c>
      <c r="AA38" s="174">
        <f t="shared" si="6"/>
        <v>0</v>
      </c>
      <c r="AB38" s="175">
        <f t="shared" si="8"/>
        <v>0</v>
      </c>
    </row>
    <row r="39" spans="1:28" ht="21" customHeight="1">
      <c r="A39" s="52">
        <v>30</v>
      </c>
      <c r="B39" s="107"/>
      <c r="C39" s="158"/>
      <c r="D39" s="107"/>
      <c r="E39" s="148"/>
      <c r="F39" s="109"/>
      <c r="G39" s="149"/>
      <c r="H39" s="150">
        <f t="shared" si="0"/>
        <v>0</v>
      </c>
      <c r="I39" s="116"/>
      <c r="J39" s="150">
        <f t="shared" si="1"/>
        <v>0</v>
      </c>
      <c r="K39" s="148"/>
      <c r="L39" s="148"/>
      <c r="M39" s="151"/>
      <c r="N39" s="151"/>
      <c r="O39" s="151"/>
      <c r="P39" s="151"/>
      <c r="Q39" s="151"/>
      <c r="R39" s="53" t="e">
        <f t="shared" si="2"/>
        <v>#NUM!</v>
      </c>
      <c r="S39" s="54">
        <v>46054</v>
      </c>
      <c r="T39" s="55">
        <f t="shared" si="3"/>
        <v>31</v>
      </c>
      <c r="U39" s="53">
        <f t="shared" si="9"/>
        <v>-46022</v>
      </c>
      <c r="V39" s="154">
        <v>0</v>
      </c>
      <c r="W39" s="155">
        <v>1</v>
      </c>
      <c r="X39" s="156">
        <f t="shared" si="4"/>
        <v>0</v>
      </c>
      <c r="Y39" s="155">
        <f>IF(OR(F39&lt;20000,YEARFRAC(Q39,O39+1,1)&lt;0.25,E39=1),0,VLOOKUP(E39,減価償却!$B$4:$R$15,MATCH('シート②-2'!X39,減価償却!$T$3:$T$18,-1)+1,1))</f>
        <v>0</v>
      </c>
      <c r="Z39" s="157">
        <f t="shared" si="5"/>
        <v>0</v>
      </c>
      <c r="AA39" s="174">
        <f t="shared" si="6"/>
        <v>0</v>
      </c>
      <c r="AB39" s="175">
        <f t="shared" si="8"/>
        <v>0</v>
      </c>
    </row>
    <row r="40" spans="1:28" ht="21" customHeight="1">
      <c r="A40" s="52">
        <v>31</v>
      </c>
      <c r="B40" s="107"/>
      <c r="C40" s="158"/>
      <c r="D40" s="107"/>
      <c r="E40" s="148"/>
      <c r="F40" s="109"/>
      <c r="G40" s="149"/>
      <c r="H40" s="150">
        <f t="shared" si="0"/>
        <v>0</v>
      </c>
      <c r="I40" s="116"/>
      <c r="J40" s="150">
        <f t="shared" si="1"/>
        <v>0</v>
      </c>
      <c r="K40" s="148"/>
      <c r="L40" s="148"/>
      <c r="M40" s="151"/>
      <c r="N40" s="151"/>
      <c r="O40" s="151"/>
      <c r="P40" s="151"/>
      <c r="Q40" s="151"/>
      <c r="R40" s="53" t="e">
        <f t="shared" si="2"/>
        <v>#NUM!</v>
      </c>
      <c r="S40" s="54">
        <v>46054</v>
      </c>
      <c r="T40" s="55">
        <f t="shared" si="3"/>
        <v>31</v>
      </c>
      <c r="U40" s="53">
        <f t="shared" si="9"/>
        <v>-46022</v>
      </c>
      <c r="V40" s="154">
        <v>0</v>
      </c>
      <c r="W40" s="155">
        <v>1</v>
      </c>
      <c r="X40" s="156">
        <f t="shared" si="4"/>
        <v>0</v>
      </c>
      <c r="Y40" s="155">
        <f>IF(OR(F40&lt;20000,YEARFRAC(Q40,O40+1,1)&lt;0.25,E40=1),0,VLOOKUP(E40,減価償却!$B$4:$R$15,MATCH('シート②-2'!X40,減価償却!$T$3:$T$18,-1)+1,1))</f>
        <v>0</v>
      </c>
      <c r="Z40" s="157">
        <f t="shared" si="5"/>
        <v>0</v>
      </c>
      <c r="AA40" s="174">
        <f t="shared" si="6"/>
        <v>0</v>
      </c>
      <c r="AB40" s="175">
        <f t="shared" si="8"/>
        <v>0</v>
      </c>
    </row>
    <row r="41" spans="1:28" ht="21" customHeight="1">
      <c r="A41" s="52">
        <v>32</v>
      </c>
      <c r="B41" s="107"/>
      <c r="C41" s="158"/>
      <c r="D41" s="107"/>
      <c r="E41" s="148"/>
      <c r="F41" s="109"/>
      <c r="G41" s="149"/>
      <c r="H41" s="150">
        <f t="shared" si="0"/>
        <v>0</v>
      </c>
      <c r="I41" s="116"/>
      <c r="J41" s="150">
        <f t="shared" si="1"/>
        <v>0</v>
      </c>
      <c r="K41" s="148"/>
      <c r="L41" s="148"/>
      <c r="M41" s="151"/>
      <c r="N41" s="151"/>
      <c r="O41" s="151"/>
      <c r="P41" s="151"/>
      <c r="Q41" s="151"/>
      <c r="R41" s="53" t="e">
        <f t="shared" si="2"/>
        <v>#NUM!</v>
      </c>
      <c r="S41" s="54">
        <v>46054</v>
      </c>
      <c r="T41" s="55">
        <f t="shared" si="3"/>
        <v>31</v>
      </c>
      <c r="U41" s="53">
        <f t="shared" si="9"/>
        <v>-46022</v>
      </c>
      <c r="V41" s="154">
        <v>0</v>
      </c>
      <c r="W41" s="155">
        <v>1</v>
      </c>
      <c r="X41" s="156">
        <f t="shared" si="4"/>
        <v>0</v>
      </c>
      <c r="Y41" s="155">
        <f>IF(OR(F41&lt;20000,YEARFRAC(Q41,O41+1,1)&lt;0.25,E41=1),0,VLOOKUP(E41,減価償却!$B$4:$R$15,MATCH('シート②-2'!X41,減価償却!$T$3:$T$18,-1)+1,1))</f>
        <v>0</v>
      </c>
      <c r="Z41" s="157">
        <f t="shared" si="5"/>
        <v>0</v>
      </c>
      <c r="AA41" s="174">
        <f t="shared" si="6"/>
        <v>0</v>
      </c>
      <c r="AB41" s="175">
        <f t="shared" si="8"/>
        <v>0</v>
      </c>
    </row>
    <row r="42" spans="1:28" ht="21" customHeight="1">
      <c r="A42" s="52">
        <v>33</v>
      </c>
      <c r="B42" s="107"/>
      <c r="C42" s="158"/>
      <c r="D42" s="107"/>
      <c r="E42" s="148"/>
      <c r="F42" s="109"/>
      <c r="G42" s="149"/>
      <c r="H42" s="150">
        <f t="shared" si="0"/>
        <v>0</v>
      </c>
      <c r="I42" s="116"/>
      <c r="J42" s="150">
        <f t="shared" si="1"/>
        <v>0</v>
      </c>
      <c r="K42" s="148"/>
      <c r="L42" s="148"/>
      <c r="M42" s="151"/>
      <c r="N42" s="151"/>
      <c r="O42" s="151"/>
      <c r="P42" s="151"/>
      <c r="Q42" s="151"/>
      <c r="R42" s="53" t="e">
        <f t="shared" si="2"/>
        <v>#NUM!</v>
      </c>
      <c r="S42" s="54">
        <v>46054</v>
      </c>
      <c r="T42" s="55">
        <f t="shared" si="3"/>
        <v>31</v>
      </c>
      <c r="U42" s="53">
        <f t="shared" si="9"/>
        <v>-46022</v>
      </c>
      <c r="V42" s="154">
        <v>0</v>
      </c>
      <c r="W42" s="155">
        <v>1</v>
      </c>
      <c r="X42" s="156">
        <f t="shared" si="4"/>
        <v>0</v>
      </c>
      <c r="Y42" s="155">
        <f>IF(OR(F42&lt;20000,YEARFRAC(Q42,O42+1,1)&lt;0.25,E42=1),0,VLOOKUP(E42,減価償却!$B$4:$R$15,MATCH('シート②-2'!X42,減価償却!$T$3:$T$18,-1)+1,1))</f>
        <v>0</v>
      </c>
      <c r="Z42" s="157">
        <f t="shared" si="5"/>
        <v>0</v>
      </c>
      <c r="AA42" s="174">
        <f t="shared" si="6"/>
        <v>0</v>
      </c>
      <c r="AB42" s="175">
        <f t="shared" si="8"/>
        <v>0</v>
      </c>
    </row>
    <row r="43" spans="1:28" ht="21" customHeight="1">
      <c r="A43" s="52">
        <v>34</v>
      </c>
      <c r="B43" s="107"/>
      <c r="C43" s="158"/>
      <c r="D43" s="107"/>
      <c r="E43" s="148"/>
      <c r="F43" s="109"/>
      <c r="G43" s="149"/>
      <c r="H43" s="150">
        <f t="shared" si="0"/>
        <v>0</v>
      </c>
      <c r="I43" s="116"/>
      <c r="J43" s="150">
        <f t="shared" si="1"/>
        <v>0</v>
      </c>
      <c r="K43" s="148"/>
      <c r="L43" s="148"/>
      <c r="M43" s="151"/>
      <c r="N43" s="151"/>
      <c r="O43" s="151"/>
      <c r="P43" s="151"/>
      <c r="Q43" s="151"/>
      <c r="R43" s="53" t="e">
        <f t="shared" si="2"/>
        <v>#NUM!</v>
      </c>
      <c r="S43" s="54">
        <v>46054</v>
      </c>
      <c r="T43" s="55">
        <f t="shared" si="3"/>
        <v>31</v>
      </c>
      <c r="U43" s="53">
        <f t="shared" si="9"/>
        <v>-46022</v>
      </c>
      <c r="V43" s="154">
        <v>0</v>
      </c>
      <c r="W43" s="155">
        <v>1</v>
      </c>
      <c r="X43" s="156">
        <f t="shared" si="4"/>
        <v>0</v>
      </c>
      <c r="Y43" s="155">
        <f>IF(OR(F43&lt;20000,YEARFRAC(Q43,O43+1,1)&lt;0.25,E43=1),0,VLOOKUP(E43,減価償却!$B$4:$R$15,MATCH('シート②-2'!X43,減価償却!$T$3:$T$18,-1)+1,1))</f>
        <v>0</v>
      </c>
      <c r="Z43" s="157">
        <f t="shared" si="5"/>
        <v>0</v>
      </c>
      <c r="AA43" s="174">
        <f t="shared" si="6"/>
        <v>0</v>
      </c>
      <c r="AB43" s="175">
        <f t="shared" si="8"/>
        <v>0</v>
      </c>
    </row>
    <row r="44" spans="1:28" ht="30" customHeight="1">
      <c r="A44" s="52"/>
      <c r="B44" s="57"/>
      <c r="C44" s="58"/>
      <c r="D44" s="58"/>
      <c r="E44" s="58"/>
      <c r="F44" s="58"/>
      <c r="G44" s="58"/>
      <c r="H44" s="58"/>
      <c r="I44" s="58"/>
      <c r="J44" s="58"/>
      <c r="K44" s="58"/>
      <c r="L44" s="58"/>
      <c r="M44" s="58"/>
      <c r="N44" s="58"/>
      <c r="O44" s="58"/>
      <c r="P44" s="58"/>
      <c r="Q44" s="176"/>
      <c r="R44" s="58"/>
      <c r="S44" s="58"/>
      <c r="T44" s="58"/>
      <c r="U44" s="58"/>
      <c r="V44" s="58"/>
      <c r="W44" s="58"/>
      <c r="X44" s="58"/>
      <c r="Y44" s="162" t="s">
        <v>92</v>
      </c>
      <c r="Z44" s="163">
        <f>SUM(Z10:Z43)</f>
        <v>0</v>
      </c>
      <c r="AA44" s="177">
        <f>SUM(AA10:AA43)</f>
        <v>0</v>
      </c>
      <c r="AB44" s="178">
        <f>SUM(AB10:AB43)</f>
        <v>0</v>
      </c>
    </row>
    <row r="45" spans="1:28" ht="18" customHeight="1">
      <c r="B45" s="59"/>
      <c r="C45" s="59"/>
      <c r="D45" s="59"/>
      <c r="E45" s="59"/>
      <c r="F45" s="59"/>
      <c r="G45" s="59"/>
      <c r="H45" s="59"/>
      <c r="I45" s="59"/>
      <c r="J45" s="59"/>
      <c r="K45" s="59"/>
      <c r="L45" s="59"/>
      <c r="M45" s="59"/>
      <c r="N45" s="59"/>
      <c r="O45" s="59"/>
      <c r="P45" s="59"/>
      <c r="Q45" s="59"/>
      <c r="R45" s="59"/>
      <c r="S45" s="59"/>
      <c r="T45" s="59"/>
      <c r="U45" s="59"/>
      <c r="V45" s="59"/>
      <c r="W45" s="59"/>
      <c r="X45" s="59"/>
      <c r="Y45" s="59"/>
      <c r="Z45" s="60"/>
      <c r="AA45" s="60"/>
      <c r="AB45" s="60"/>
    </row>
  </sheetData>
  <sheetProtection algorithmName="SHA-512" hashValue="rpDRfIoWlM3KmMG+sUytwjY9CQUmb6ShPuX8dKeIGHqFomEWhtb8V2Vm9XhRBDu69p2qAXjq1HdOMsKTa43FYA==" saltValue="nSAIlJ2OfZ2fGqY3kf+wTw==" spinCount="100000" sheet="1" objects="1" scenarios="1"/>
  <mergeCells count="27">
    <mergeCell ref="B2:F2"/>
    <mergeCell ref="B3:C3"/>
    <mergeCell ref="D3:F3"/>
    <mergeCell ref="B4:C5"/>
    <mergeCell ref="D4:E4"/>
    <mergeCell ref="D5:E5"/>
    <mergeCell ref="S8:T8"/>
    <mergeCell ref="R5:U5"/>
    <mergeCell ref="A8:A9"/>
    <mergeCell ref="B8:B9"/>
    <mergeCell ref="C8:C9"/>
    <mergeCell ref="D8:D9"/>
    <mergeCell ref="E8:E9"/>
    <mergeCell ref="F8:F9"/>
    <mergeCell ref="G8:G9"/>
    <mergeCell ref="H8:H9"/>
    <mergeCell ref="I8:I9"/>
    <mergeCell ref="J8:J9"/>
    <mergeCell ref="K8:L8"/>
    <mergeCell ref="M8:M9"/>
    <mergeCell ref="N8:O8"/>
    <mergeCell ref="P8:Q8"/>
    <mergeCell ref="V8:W8"/>
    <mergeCell ref="X8:Y8"/>
    <mergeCell ref="Z8:Z9"/>
    <mergeCell ref="AA8:AA9"/>
    <mergeCell ref="AB8:AB9"/>
  </mergeCells>
  <phoneticPr fontId="1"/>
  <conditionalFormatting sqref="B10:G43">
    <cfRule type="expression" dxfId="26" priority="10">
      <formula>B10&lt;&gt;""</formula>
    </cfRule>
  </conditionalFormatting>
  <conditionalFormatting sqref="D3">
    <cfRule type="expression" dxfId="25" priority="4">
      <formula>$D$3&lt;&gt;""</formula>
    </cfRule>
  </conditionalFormatting>
  <conditionalFormatting sqref="D4:D5">
    <cfRule type="expression" dxfId="24" priority="3">
      <formula>D4&lt;&gt;""</formula>
    </cfRule>
  </conditionalFormatting>
  <conditionalFormatting sqref="F5">
    <cfRule type="expression" dxfId="23" priority="2">
      <formula>F5&lt;&gt;""</formula>
    </cfRule>
  </conditionalFormatting>
  <conditionalFormatting sqref="K10:Q43 I10:I43">
    <cfRule type="expression" dxfId="22" priority="16">
      <formula>I10&lt;&gt;""</formula>
    </cfRule>
  </conditionalFormatting>
  <conditionalFormatting sqref="M10:Q43">
    <cfRule type="expression" dxfId="21" priority="17">
      <formula>AND(M10&lt;&gt;"",M10-#REF!&lt;0)</formula>
    </cfRule>
  </conditionalFormatting>
  <conditionalFormatting sqref="N10:O43">
    <cfRule type="expression" dxfId="20" priority="15">
      <formula>AND($O10&lt;&gt;"",$N10&lt;&gt;"",$O10-$N10&lt;0)</formula>
    </cfRule>
  </conditionalFormatting>
  <conditionalFormatting sqref="P10:Q13">
    <cfRule type="expression" dxfId="19" priority="1">
      <formula>AND($O10&lt;&gt;"",$N10&lt;&gt;"",$O10-$N10&lt;0)</formula>
    </cfRule>
  </conditionalFormatting>
  <conditionalFormatting sqref="P10:Q43">
    <cfRule type="expression" dxfId="18" priority="14">
      <formula>AND($Q10&lt;&gt;"",$P10&lt;&gt;"",$Q10-$P10&lt;0)</formula>
    </cfRule>
  </conditionalFormatting>
  <dataValidations count="3">
    <dataValidation type="list" allowBlank="1" showInputMessage="1" showErrorMessage="1" sqref="B10:B43" xr:uid="{0E9919BC-6109-4676-BB60-B13074C5A481}">
      <formula1>"実績,報告済"</formula1>
    </dataValidation>
    <dataValidation type="list" allowBlank="1" showInputMessage="1" showErrorMessage="1" sqref="D10:D43" xr:uid="{C0F91315-3BC6-4717-A4E2-7CA978B689A0}">
      <formula1>"購入,サブスク"</formula1>
    </dataValidation>
    <dataValidation type="date" operator="greaterThanOrEqual" allowBlank="1" showInputMessage="1" showErrorMessage="1" error="日付を入力して下さい。_x000a_&quot;2023/1/1&quot;の様にご入力下さい。_x000a_" sqref="M10:R43" xr:uid="{3C10D943-97F4-480C-A209-5EFEC191FEED}">
      <formula1>1</formula1>
    </dataValidation>
  </dataValidations>
  <pageMargins left="0.51181102362204722" right="0.31496062992125984" top="0.55118110236220474" bottom="0.55118110236220474" header="0.31496062992125984" footer="0.31496062992125984"/>
  <pageSetup paperSize="9" scale="46" fitToHeight="0" orientation="landscape" r:id="rId1"/>
  <headerFooter>
    <oddHeader>&amp;C&amp;F</oddHead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F161B-CFFE-456A-B4FC-570B71957697}">
  <sheetPr>
    <tabColor theme="7" tint="0.79998168889431442"/>
    <pageSetUpPr fitToPage="1"/>
  </sheetPr>
  <dimension ref="A1:AB45"/>
  <sheetViews>
    <sheetView showGridLines="0" view="pageBreakPreview" zoomScale="85" zoomScaleNormal="80" zoomScaleSheetLayoutView="85" workbookViewId="0">
      <selection activeCell="B2" sqref="B2:F2"/>
    </sheetView>
  </sheetViews>
  <sheetFormatPr defaultColWidth="9" defaultRowHeight="15" customHeight="1"/>
  <cols>
    <col min="1" max="1" width="4" style="45" customWidth="1"/>
    <col min="2" max="2" width="9.58203125" style="45" customWidth="1"/>
    <col min="3" max="3" width="25" style="45" customWidth="1"/>
    <col min="4" max="4" width="9.5" style="45" customWidth="1"/>
    <col min="5" max="5" width="6.58203125" style="45" customWidth="1"/>
    <col min="6" max="6" width="13.75" style="45" customWidth="1"/>
    <col min="7" max="7" width="8.25" style="45" customWidth="1"/>
    <col min="8" max="8" width="11.58203125" style="45" customWidth="1"/>
    <col min="9" max="9" width="12.33203125" style="45" customWidth="1"/>
    <col min="10" max="10" width="11.58203125" style="45" customWidth="1"/>
    <col min="11" max="11" width="10.83203125" style="45" customWidth="1"/>
    <col min="12" max="12" width="8.83203125" style="45" customWidth="1"/>
    <col min="13" max="17" width="12.58203125" style="45" customWidth="1"/>
    <col min="18" max="18" width="7.75" style="45" hidden="1" customWidth="1"/>
    <col min="19" max="19" width="8.5" style="45" hidden="1" customWidth="1"/>
    <col min="20" max="20" width="10.75" style="45" hidden="1" customWidth="1"/>
    <col min="21" max="21" width="7.58203125" style="45" hidden="1" customWidth="1"/>
    <col min="22" max="23" width="8.58203125" style="45" customWidth="1"/>
    <col min="24" max="24" width="7.33203125" style="45" customWidth="1"/>
    <col min="25" max="25" width="7.5" style="45" customWidth="1"/>
    <col min="26" max="26" width="15.58203125" style="10" customWidth="1"/>
    <col min="27" max="27" width="15.5" style="10" bestFit="1" customWidth="1"/>
    <col min="28" max="28" width="15.58203125" style="10" customWidth="1"/>
    <col min="29" max="29" width="15.25" style="45" customWidth="1"/>
    <col min="30" max="30" width="18.08203125" style="45" bestFit="1" customWidth="1"/>
    <col min="31" max="32" width="21" style="45" bestFit="1" customWidth="1"/>
    <col min="33" max="34" width="16.58203125" style="45" customWidth="1"/>
    <col min="35" max="35" width="10.58203125" style="45" customWidth="1"/>
    <col min="36" max="16384" width="9" style="45"/>
  </cols>
  <sheetData>
    <row r="1" spans="1:28" ht="21" customHeight="1">
      <c r="B1" s="98" t="s">
        <v>101</v>
      </c>
      <c r="C1" s="46"/>
    </row>
    <row r="2" spans="1:28" s="47" customFormat="1" ht="24" customHeight="1">
      <c r="B2" s="568" t="s">
        <v>147</v>
      </c>
      <c r="C2" s="568"/>
      <c r="D2" s="568"/>
      <c r="E2" s="568"/>
      <c r="F2" s="568"/>
      <c r="Z2" s="21"/>
      <c r="AA2" s="21"/>
      <c r="AB2" s="21"/>
    </row>
    <row r="3" spans="1:28" ht="24" customHeight="1">
      <c r="B3" s="535" t="s">
        <v>9</v>
      </c>
      <c r="C3" s="535"/>
      <c r="D3" s="547"/>
      <c r="E3" s="569"/>
      <c r="F3" s="548"/>
    </row>
    <row r="4" spans="1:28" ht="18" customHeight="1">
      <c r="B4" s="535" t="s">
        <v>32</v>
      </c>
      <c r="C4" s="535"/>
      <c r="D4" s="570" t="s">
        <v>33</v>
      </c>
      <c r="E4" s="570"/>
      <c r="F4" s="143" t="s">
        <v>34</v>
      </c>
    </row>
    <row r="5" spans="1:28" ht="24" customHeight="1">
      <c r="B5" s="535"/>
      <c r="C5" s="535"/>
      <c r="D5" s="571"/>
      <c r="E5" s="572"/>
      <c r="F5" s="103"/>
      <c r="G5" s="46" t="s">
        <v>102</v>
      </c>
      <c r="R5" s="561" t="s">
        <v>70</v>
      </c>
      <c r="S5" s="561"/>
      <c r="T5" s="561"/>
      <c r="U5" s="561"/>
    </row>
    <row r="6" spans="1:28" ht="18" customHeight="1"/>
    <row r="7" spans="1:28" s="47" customFormat="1" ht="18" customHeight="1">
      <c r="B7" s="9" t="s">
        <v>94</v>
      </c>
      <c r="C7" s="21"/>
      <c r="D7" s="21"/>
      <c r="E7" s="21"/>
      <c r="F7" s="21"/>
      <c r="G7" s="21"/>
      <c r="H7" s="21"/>
      <c r="I7" s="21"/>
      <c r="J7" s="21"/>
      <c r="K7" s="21"/>
      <c r="L7" s="21"/>
      <c r="Z7" s="21"/>
      <c r="AA7" s="21"/>
      <c r="AB7" s="21"/>
    </row>
    <row r="8" spans="1:28" ht="27.75" customHeight="1">
      <c r="A8" s="562"/>
      <c r="B8" s="753" t="s">
        <v>72</v>
      </c>
      <c r="C8" s="753" t="s">
        <v>73</v>
      </c>
      <c r="D8" s="753" t="s">
        <v>74</v>
      </c>
      <c r="E8" s="753" t="s">
        <v>75</v>
      </c>
      <c r="F8" s="753" t="s">
        <v>76</v>
      </c>
      <c r="G8" s="753" t="s">
        <v>3</v>
      </c>
      <c r="H8" s="753" t="s">
        <v>77</v>
      </c>
      <c r="I8" s="753" t="s">
        <v>78</v>
      </c>
      <c r="J8" s="753" t="s">
        <v>79</v>
      </c>
      <c r="K8" s="761" t="s">
        <v>80</v>
      </c>
      <c r="L8" s="762"/>
      <c r="M8" s="763" t="s">
        <v>81</v>
      </c>
      <c r="N8" s="752" t="s">
        <v>82</v>
      </c>
      <c r="O8" s="765"/>
      <c r="P8" s="761" t="s">
        <v>100</v>
      </c>
      <c r="Q8" s="766"/>
      <c r="R8" s="50"/>
      <c r="S8" s="768" t="s">
        <v>95</v>
      </c>
      <c r="T8" s="769"/>
      <c r="U8" s="51"/>
      <c r="V8" s="752" t="s">
        <v>84</v>
      </c>
      <c r="W8" s="752"/>
      <c r="X8" s="752" t="s">
        <v>85</v>
      </c>
      <c r="Y8" s="752"/>
      <c r="Z8" s="753" t="s">
        <v>86</v>
      </c>
      <c r="AA8" s="761" t="s">
        <v>87</v>
      </c>
      <c r="AB8" s="757" t="s">
        <v>168</v>
      </c>
    </row>
    <row r="9" spans="1:28" ht="30.75" customHeight="1">
      <c r="A9" s="562"/>
      <c r="B9" s="754"/>
      <c r="C9" s="754"/>
      <c r="D9" s="754"/>
      <c r="E9" s="754"/>
      <c r="F9" s="754"/>
      <c r="G9" s="754"/>
      <c r="H9" s="754"/>
      <c r="I9" s="754"/>
      <c r="J9" s="754"/>
      <c r="K9" s="31"/>
      <c r="L9" s="31" t="s">
        <v>47</v>
      </c>
      <c r="M9" s="764"/>
      <c r="N9" s="171" t="s">
        <v>33</v>
      </c>
      <c r="O9" s="171" t="s">
        <v>34</v>
      </c>
      <c r="P9" s="171" t="s">
        <v>33</v>
      </c>
      <c r="Q9" s="171" t="s">
        <v>34</v>
      </c>
      <c r="R9" s="49" t="s">
        <v>89</v>
      </c>
      <c r="S9" s="49" t="s">
        <v>33</v>
      </c>
      <c r="T9" s="49" t="s">
        <v>34</v>
      </c>
      <c r="U9" s="49" t="s">
        <v>89</v>
      </c>
      <c r="V9" s="171" t="s">
        <v>90</v>
      </c>
      <c r="W9" s="171" t="s">
        <v>91</v>
      </c>
      <c r="X9" s="171" t="s">
        <v>90</v>
      </c>
      <c r="Y9" s="171" t="s">
        <v>91</v>
      </c>
      <c r="Z9" s="754"/>
      <c r="AA9" s="767"/>
      <c r="AB9" s="758"/>
    </row>
    <row r="10" spans="1:28" ht="21" customHeight="1">
      <c r="A10" s="52">
        <v>1</v>
      </c>
      <c r="B10" s="107"/>
      <c r="C10" s="147"/>
      <c r="D10" s="107"/>
      <c r="E10" s="148"/>
      <c r="F10" s="109"/>
      <c r="G10" s="149"/>
      <c r="H10" s="150">
        <f>F10*G10</f>
        <v>0</v>
      </c>
      <c r="I10" s="116"/>
      <c r="J10" s="150">
        <f>ROUNDDOWN(IF(I10="",H10,H10*I10),0)</f>
        <v>0</v>
      </c>
      <c r="K10" s="107"/>
      <c r="L10" s="107"/>
      <c r="M10" s="151"/>
      <c r="N10" s="151"/>
      <c r="O10" s="151"/>
      <c r="P10" s="151"/>
      <c r="Q10" s="151"/>
      <c r="R10" s="53" t="e">
        <f>EOMONTH(Q10,0)-EOMONTH(P10,-1)</f>
        <v>#NUM!</v>
      </c>
      <c r="S10" s="54">
        <v>46054</v>
      </c>
      <c r="T10" s="55">
        <f>EOMONTH(Q10,0)</f>
        <v>31</v>
      </c>
      <c r="U10" s="53">
        <f>EOMONTH(T10,0)+1-S10</f>
        <v>-46022</v>
      </c>
      <c r="V10" s="154">
        <v>0</v>
      </c>
      <c r="W10" s="155">
        <v>1</v>
      </c>
      <c r="X10" s="156">
        <f>IF(Q10="",0,ROUNDDOWN(YEARFRAC(EOMONTH(M10,-1)+1,EOMONTH(Q10,0)+1,1),2))</f>
        <v>0</v>
      </c>
      <c r="Y10" s="155">
        <f>IF(OR(F10&lt;20000,YEARFRAC(Q10,O10+1,1)&lt;0.25,E10=1),0,VLOOKUP(E10,減価償却!$B$4:$R$15,MATCH('シート②-2'!X10,減価償却!$T$3:$T$18,-1)+1,1))</f>
        <v>0</v>
      </c>
      <c r="Z10" s="157">
        <f>ROUNDDOWN(J10*(1-Y10),0)</f>
        <v>0</v>
      </c>
      <c r="AA10" s="179">
        <f>Z10*1.1</f>
        <v>0</v>
      </c>
      <c r="AB10" s="180">
        <f>ROUNDDOWN(IF(OR(Z10=0,F10&lt;20000),0,IF(U10&lt;0,0,Z10*U10/R10)),0)</f>
        <v>0</v>
      </c>
    </row>
    <row r="11" spans="1:28" ht="21" customHeight="1">
      <c r="A11" s="52">
        <v>2</v>
      </c>
      <c r="B11" s="107"/>
      <c r="C11" s="109"/>
      <c r="D11" s="107"/>
      <c r="E11" s="148"/>
      <c r="F11" s="109"/>
      <c r="G11" s="149"/>
      <c r="H11" s="150">
        <f t="shared" ref="H11:H43" si="0">F11*G11</f>
        <v>0</v>
      </c>
      <c r="I11" s="116"/>
      <c r="J11" s="150">
        <f t="shared" ref="J11:J43" si="1">ROUNDDOWN(IF(I11="",H11,H11*I11),0)</f>
        <v>0</v>
      </c>
      <c r="K11" s="107"/>
      <c r="L11" s="107"/>
      <c r="M11" s="151"/>
      <c r="N11" s="151"/>
      <c r="O11" s="151"/>
      <c r="P11" s="151"/>
      <c r="Q11" s="151"/>
      <c r="R11" s="53" t="e">
        <f t="shared" ref="R11:R43" si="2">EOMONTH(Q11,0)-EOMONTH(P11,-1)</f>
        <v>#NUM!</v>
      </c>
      <c r="S11" s="54">
        <v>46054</v>
      </c>
      <c r="T11" s="55">
        <f t="shared" ref="T11:T43" si="3">EOMONTH(Q11,0)</f>
        <v>31</v>
      </c>
      <c r="U11" s="53">
        <f t="shared" ref="U11:U43" si="4">EOMONTH(T11,0)+1-S11</f>
        <v>-46022</v>
      </c>
      <c r="V11" s="154">
        <v>0</v>
      </c>
      <c r="W11" s="155">
        <v>1</v>
      </c>
      <c r="X11" s="156">
        <f t="shared" ref="X11:X43" si="5">IF(Q11="",0,ROUNDDOWN(YEARFRAC(EOMONTH(M11,-1)+1,EOMONTH(Q11,0)+1,1),2))</f>
        <v>0</v>
      </c>
      <c r="Y11" s="155">
        <f>IF(OR(F11&lt;20000,YEARFRAC(Q11,O11+1,1)&lt;0.25,E11=1),0,VLOOKUP(E11,減価償却!$B$4:$R$15,MATCH('シート②-2'!X11,減価償却!$T$3:$T$18,-1)+1,1))</f>
        <v>0</v>
      </c>
      <c r="Z11" s="157">
        <f t="shared" ref="Z11:Z43" si="6">ROUNDDOWN(J11*(1-Y11),0)</f>
        <v>0</v>
      </c>
      <c r="AA11" s="179">
        <f t="shared" ref="AA11:AA43" si="7">Z11*1.1</f>
        <v>0</v>
      </c>
      <c r="AB11" s="180">
        <f>ROUNDDOWN(IF(OR(Z11=0,F11&lt;20000),0,IF(U11&lt;0,0,Z11*U11/R11)),0)</f>
        <v>0</v>
      </c>
    </row>
    <row r="12" spans="1:28" ht="21" customHeight="1">
      <c r="A12" s="52">
        <v>3</v>
      </c>
      <c r="B12" s="107"/>
      <c r="C12" s="149"/>
      <c r="D12" s="107"/>
      <c r="E12" s="148"/>
      <c r="F12" s="149"/>
      <c r="G12" s="149"/>
      <c r="H12" s="150">
        <f t="shared" si="0"/>
        <v>0</v>
      </c>
      <c r="I12" s="116"/>
      <c r="J12" s="150">
        <f t="shared" si="1"/>
        <v>0</v>
      </c>
      <c r="K12" s="107"/>
      <c r="L12" s="148"/>
      <c r="M12" s="151"/>
      <c r="N12" s="151"/>
      <c r="O12" s="151"/>
      <c r="P12" s="151"/>
      <c r="Q12" s="151"/>
      <c r="R12" s="53" t="e">
        <f>EOMONTH(Q12,0)-EOMONTH(P12,-1)</f>
        <v>#NUM!</v>
      </c>
      <c r="S12" s="54">
        <v>46054</v>
      </c>
      <c r="T12" s="55">
        <f t="shared" si="3"/>
        <v>31</v>
      </c>
      <c r="U12" s="53">
        <f t="shared" si="4"/>
        <v>-46022</v>
      </c>
      <c r="V12" s="154">
        <v>0</v>
      </c>
      <c r="W12" s="155">
        <v>1</v>
      </c>
      <c r="X12" s="156">
        <f t="shared" si="5"/>
        <v>0</v>
      </c>
      <c r="Y12" s="155">
        <f>IF(OR(F12&lt;20000,YEARFRAC(Q12,O12+1,1)&lt;0.25,E12=1),0,VLOOKUP(E12,減価償却!$B$4:$R$15,MATCH('シート②-2'!X12,減価償却!$T$3:$T$18,-1)+1,1))</f>
        <v>0</v>
      </c>
      <c r="Z12" s="157">
        <f>ROUNDDOWN(J12*(1-Y12),0)</f>
        <v>0</v>
      </c>
      <c r="AA12" s="179">
        <f t="shared" si="7"/>
        <v>0</v>
      </c>
      <c r="AB12" s="180">
        <f t="shared" ref="AB12:AB43" si="8">ROUNDDOWN(IF(OR(Z12=0,F12&lt;20000),0,IF(U12&lt;0,0,Z12*U12/R12)),0)</f>
        <v>0</v>
      </c>
    </row>
    <row r="13" spans="1:28" ht="21" customHeight="1">
      <c r="A13" s="52">
        <v>4</v>
      </c>
      <c r="B13" s="107"/>
      <c r="C13" s="149"/>
      <c r="D13" s="107"/>
      <c r="E13" s="148"/>
      <c r="F13" s="149"/>
      <c r="G13" s="149"/>
      <c r="H13" s="150">
        <f t="shared" si="0"/>
        <v>0</v>
      </c>
      <c r="I13" s="116"/>
      <c r="J13" s="150">
        <f t="shared" si="1"/>
        <v>0</v>
      </c>
      <c r="K13" s="107"/>
      <c r="L13" s="148"/>
      <c r="M13" s="151"/>
      <c r="N13" s="151"/>
      <c r="O13" s="151"/>
      <c r="P13" s="151"/>
      <c r="Q13" s="151"/>
      <c r="R13" s="53" t="e">
        <f t="shared" si="2"/>
        <v>#NUM!</v>
      </c>
      <c r="S13" s="54">
        <v>46054</v>
      </c>
      <c r="T13" s="55">
        <f t="shared" si="3"/>
        <v>31</v>
      </c>
      <c r="U13" s="53">
        <f t="shared" si="4"/>
        <v>-46022</v>
      </c>
      <c r="V13" s="154">
        <v>0</v>
      </c>
      <c r="W13" s="155">
        <v>1</v>
      </c>
      <c r="X13" s="156">
        <f t="shared" si="5"/>
        <v>0</v>
      </c>
      <c r="Y13" s="155">
        <f>IF(OR(F13&lt;20000,YEARFRAC(Q13,O13+1,1)&lt;0.25,E13=1),0,VLOOKUP(E13,減価償却!$B$4:$R$15,MATCH('シート②-2'!X13,減価償却!$T$3:$T$18,-1)+1,1))</f>
        <v>0</v>
      </c>
      <c r="Z13" s="157">
        <f t="shared" si="6"/>
        <v>0</v>
      </c>
      <c r="AA13" s="179">
        <f t="shared" si="7"/>
        <v>0</v>
      </c>
      <c r="AB13" s="180">
        <f t="shared" si="8"/>
        <v>0</v>
      </c>
    </row>
    <row r="14" spans="1:28" ht="21" customHeight="1">
      <c r="A14" s="52">
        <v>5</v>
      </c>
      <c r="B14" s="107"/>
      <c r="C14" s="158"/>
      <c r="D14" s="107"/>
      <c r="E14" s="148"/>
      <c r="F14" s="158"/>
      <c r="G14" s="158"/>
      <c r="H14" s="150">
        <f t="shared" si="0"/>
        <v>0</v>
      </c>
      <c r="I14" s="116"/>
      <c r="J14" s="150">
        <f t="shared" si="1"/>
        <v>0</v>
      </c>
      <c r="K14" s="148"/>
      <c r="L14" s="148"/>
      <c r="M14" s="151"/>
      <c r="N14" s="151"/>
      <c r="O14" s="151"/>
      <c r="P14" s="151"/>
      <c r="Q14" s="151"/>
      <c r="R14" s="53" t="e">
        <f>EOMONTH(Q14,0)-EOMONTH(P14,-1)</f>
        <v>#NUM!</v>
      </c>
      <c r="S14" s="54">
        <v>46054</v>
      </c>
      <c r="T14" s="55">
        <f t="shared" si="3"/>
        <v>31</v>
      </c>
      <c r="U14" s="53">
        <f t="shared" si="4"/>
        <v>-46022</v>
      </c>
      <c r="V14" s="154">
        <v>0</v>
      </c>
      <c r="W14" s="155">
        <v>1</v>
      </c>
      <c r="X14" s="156">
        <f t="shared" si="5"/>
        <v>0</v>
      </c>
      <c r="Y14" s="155">
        <f>IF(OR(F14&lt;20000,YEARFRAC(Q14,O14+1,1)&lt;0.25,E14=1),0,VLOOKUP(E14,減価償却!$B$4:$R$15,MATCH('シート②-2'!X14,減価償却!$T$3:$T$18,-1)+1,1))</f>
        <v>0</v>
      </c>
      <c r="Z14" s="157">
        <f t="shared" si="6"/>
        <v>0</v>
      </c>
      <c r="AA14" s="179">
        <f t="shared" si="7"/>
        <v>0</v>
      </c>
      <c r="AB14" s="180">
        <f t="shared" si="8"/>
        <v>0</v>
      </c>
    </row>
    <row r="15" spans="1:28" ht="21" customHeight="1">
      <c r="A15" s="52">
        <v>6</v>
      </c>
      <c r="B15" s="107"/>
      <c r="C15" s="158"/>
      <c r="D15" s="107"/>
      <c r="E15" s="148"/>
      <c r="F15" s="158"/>
      <c r="G15" s="158"/>
      <c r="H15" s="150">
        <f t="shared" si="0"/>
        <v>0</v>
      </c>
      <c r="I15" s="116"/>
      <c r="J15" s="150">
        <f t="shared" si="1"/>
        <v>0</v>
      </c>
      <c r="K15" s="148"/>
      <c r="L15" s="148"/>
      <c r="M15" s="151"/>
      <c r="N15" s="151"/>
      <c r="O15" s="151"/>
      <c r="P15" s="151"/>
      <c r="Q15" s="151"/>
      <c r="R15" s="53" t="e">
        <f>EOMONTH(Q15,0)-EOMONTH(P15,-1)</f>
        <v>#NUM!</v>
      </c>
      <c r="S15" s="54">
        <v>46054</v>
      </c>
      <c r="T15" s="55">
        <f t="shared" si="3"/>
        <v>31</v>
      </c>
      <c r="U15" s="53">
        <f t="shared" si="4"/>
        <v>-46022</v>
      </c>
      <c r="V15" s="154">
        <v>0</v>
      </c>
      <c r="W15" s="155">
        <v>1</v>
      </c>
      <c r="X15" s="156">
        <f t="shared" si="5"/>
        <v>0</v>
      </c>
      <c r="Y15" s="155">
        <f>IF(OR(F15&lt;20000,YEARFRAC(Q15,O15+1,1)&lt;0.25,E15=1),0,VLOOKUP(E15,減価償却!$B$4:$R$15,MATCH('シート②-2'!X15,減価償却!$T$3:$T$18,-1)+1,1))</f>
        <v>0</v>
      </c>
      <c r="Z15" s="157">
        <f t="shared" si="6"/>
        <v>0</v>
      </c>
      <c r="AA15" s="179">
        <f t="shared" si="7"/>
        <v>0</v>
      </c>
      <c r="AB15" s="180">
        <f t="shared" si="8"/>
        <v>0</v>
      </c>
    </row>
    <row r="16" spans="1:28" ht="21" customHeight="1">
      <c r="A16" s="52">
        <v>7</v>
      </c>
      <c r="B16" s="107"/>
      <c r="C16" s="158"/>
      <c r="D16" s="107"/>
      <c r="E16" s="148"/>
      <c r="F16" s="158"/>
      <c r="G16" s="158"/>
      <c r="H16" s="150">
        <f t="shared" si="0"/>
        <v>0</v>
      </c>
      <c r="I16" s="116"/>
      <c r="J16" s="150">
        <f t="shared" si="1"/>
        <v>0</v>
      </c>
      <c r="K16" s="148"/>
      <c r="L16" s="148"/>
      <c r="M16" s="151"/>
      <c r="N16" s="151"/>
      <c r="O16" s="151"/>
      <c r="P16" s="151"/>
      <c r="Q16" s="151"/>
      <c r="R16" s="53" t="e">
        <f t="shared" si="2"/>
        <v>#NUM!</v>
      </c>
      <c r="S16" s="54">
        <v>46054</v>
      </c>
      <c r="T16" s="55">
        <f t="shared" si="3"/>
        <v>31</v>
      </c>
      <c r="U16" s="53">
        <f t="shared" si="4"/>
        <v>-46022</v>
      </c>
      <c r="V16" s="154">
        <v>0</v>
      </c>
      <c r="W16" s="155">
        <v>1</v>
      </c>
      <c r="X16" s="156">
        <f t="shared" si="5"/>
        <v>0</v>
      </c>
      <c r="Y16" s="155">
        <f>IF(OR(F16&lt;20000,YEARFRAC(Q16,O16+1,1)&lt;0.25,E16=1),0,VLOOKUP(E16,減価償却!$B$4:$R$15,MATCH('シート②-2'!X16,減価償却!$T$3:$T$18,-1)+1,1))</f>
        <v>0</v>
      </c>
      <c r="Z16" s="157">
        <f t="shared" si="6"/>
        <v>0</v>
      </c>
      <c r="AA16" s="179">
        <f t="shared" si="7"/>
        <v>0</v>
      </c>
      <c r="AB16" s="180">
        <f t="shared" si="8"/>
        <v>0</v>
      </c>
    </row>
    <row r="17" spans="1:28" ht="21" customHeight="1">
      <c r="A17" s="52">
        <v>8</v>
      </c>
      <c r="B17" s="107"/>
      <c r="C17" s="158"/>
      <c r="D17" s="107"/>
      <c r="E17" s="148"/>
      <c r="F17" s="158"/>
      <c r="G17" s="158"/>
      <c r="H17" s="150">
        <f t="shared" si="0"/>
        <v>0</v>
      </c>
      <c r="I17" s="116"/>
      <c r="J17" s="150">
        <f t="shared" si="1"/>
        <v>0</v>
      </c>
      <c r="K17" s="148"/>
      <c r="L17" s="148"/>
      <c r="M17" s="151"/>
      <c r="N17" s="151"/>
      <c r="O17" s="151"/>
      <c r="P17" s="151"/>
      <c r="Q17" s="151"/>
      <c r="R17" s="53" t="e">
        <f t="shared" si="2"/>
        <v>#NUM!</v>
      </c>
      <c r="S17" s="54">
        <v>46054</v>
      </c>
      <c r="T17" s="55">
        <f t="shared" si="3"/>
        <v>31</v>
      </c>
      <c r="U17" s="53">
        <f t="shared" si="4"/>
        <v>-46022</v>
      </c>
      <c r="V17" s="154">
        <v>0</v>
      </c>
      <c r="W17" s="155">
        <v>1</v>
      </c>
      <c r="X17" s="156">
        <f t="shared" si="5"/>
        <v>0</v>
      </c>
      <c r="Y17" s="155">
        <f>IF(OR(F17&lt;20000,YEARFRAC(Q17,O17+1,1)&lt;0.25,E17=1),0,VLOOKUP(E17,減価償却!$B$4:$R$15,MATCH('シート②-2'!X17,減価償却!$T$3:$T$18,-1)+1,1))</f>
        <v>0</v>
      </c>
      <c r="Z17" s="157">
        <f t="shared" si="6"/>
        <v>0</v>
      </c>
      <c r="AA17" s="179">
        <f t="shared" si="7"/>
        <v>0</v>
      </c>
      <c r="AB17" s="180">
        <f t="shared" si="8"/>
        <v>0</v>
      </c>
    </row>
    <row r="18" spans="1:28" ht="21" customHeight="1">
      <c r="A18" s="52">
        <v>9</v>
      </c>
      <c r="B18" s="107"/>
      <c r="C18" s="158"/>
      <c r="D18" s="107"/>
      <c r="E18" s="148"/>
      <c r="F18" s="158"/>
      <c r="G18" s="158"/>
      <c r="H18" s="150">
        <f t="shared" si="0"/>
        <v>0</v>
      </c>
      <c r="I18" s="116"/>
      <c r="J18" s="150">
        <f t="shared" si="1"/>
        <v>0</v>
      </c>
      <c r="K18" s="148"/>
      <c r="L18" s="148"/>
      <c r="M18" s="151"/>
      <c r="N18" s="151"/>
      <c r="O18" s="151"/>
      <c r="P18" s="151"/>
      <c r="Q18" s="151"/>
      <c r="R18" s="53" t="e">
        <f t="shared" si="2"/>
        <v>#NUM!</v>
      </c>
      <c r="S18" s="54">
        <v>46054</v>
      </c>
      <c r="T18" s="55">
        <f t="shared" si="3"/>
        <v>31</v>
      </c>
      <c r="U18" s="53">
        <f t="shared" si="4"/>
        <v>-46022</v>
      </c>
      <c r="V18" s="154">
        <v>0</v>
      </c>
      <c r="W18" s="155">
        <v>1</v>
      </c>
      <c r="X18" s="156">
        <f t="shared" si="5"/>
        <v>0</v>
      </c>
      <c r="Y18" s="155">
        <f>IF(OR(F18&lt;20000,YEARFRAC(Q18,O18+1,1)&lt;0.25,E18=1),0,VLOOKUP(E18,減価償却!$B$4:$R$15,MATCH('シート②-2'!X18,減価償却!$T$3:$T$18,-1)+1,1))</f>
        <v>0</v>
      </c>
      <c r="Z18" s="157">
        <f t="shared" si="6"/>
        <v>0</v>
      </c>
      <c r="AA18" s="179">
        <f t="shared" si="7"/>
        <v>0</v>
      </c>
      <c r="AB18" s="180">
        <f t="shared" si="8"/>
        <v>0</v>
      </c>
    </row>
    <row r="19" spans="1:28" ht="21" customHeight="1">
      <c r="A19" s="52">
        <v>10</v>
      </c>
      <c r="B19" s="107"/>
      <c r="C19" s="158"/>
      <c r="D19" s="107"/>
      <c r="E19" s="148"/>
      <c r="F19" s="158"/>
      <c r="G19" s="158"/>
      <c r="H19" s="150">
        <f t="shared" si="0"/>
        <v>0</v>
      </c>
      <c r="I19" s="116"/>
      <c r="J19" s="150">
        <f t="shared" si="1"/>
        <v>0</v>
      </c>
      <c r="K19" s="148"/>
      <c r="L19" s="148"/>
      <c r="M19" s="151"/>
      <c r="N19" s="151"/>
      <c r="O19" s="151"/>
      <c r="P19" s="151"/>
      <c r="Q19" s="151"/>
      <c r="R19" s="53" t="e">
        <f t="shared" si="2"/>
        <v>#NUM!</v>
      </c>
      <c r="S19" s="54">
        <v>46054</v>
      </c>
      <c r="T19" s="55">
        <f t="shared" si="3"/>
        <v>31</v>
      </c>
      <c r="U19" s="53">
        <f t="shared" si="4"/>
        <v>-46022</v>
      </c>
      <c r="V19" s="154">
        <v>0</v>
      </c>
      <c r="W19" s="155">
        <v>1</v>
      </c>
      <c r="X19" s="156">
        <f t="shared" si="5"/>
        <v>0</v>
      </c>
      <c r="Y19" s="155">
        <f>IF(OR(F19&lt;20000,YEARFRAC(Q19,O19+1,1)&lt;0.25,E19=1),0,VLOOKUP(E19,減価償却!$B$4:$R$15,MATCH('シート②-2'!X19,減価償却!$T$3:$T$18,-1)+1,1))</f>
        <v>0</v>
      </c>
      <c r="Z19" s="157">
        <f t="shared" si="6"/>
        <v>0</v>
      </c>
      <c r="AA19" s="179">
        <f t="shared" si="7"/>
        <v>0</v>
      </c>
      <c r="AB19" s="180">
        <f t="shared" si="8"/>
        <v>0</v>
      </c>
    </row>
    <row r="20" spans="1:28" ht="21" customHeight="1">
      <c r="A20" s="52">
        <v>11</v>
      </c>
      <c r="B20" s="107"/>
      <c r="C20" s="158"/>
      <c r="D20" s="107"/>
      <c r="E20" s="148"/>
      <c r="F20" s="158"/>
      <c r="G20" s="158"/>
      <c r="H20" s="150">
        <f t="shared" si="0"/>
        <v>0</v>
      </c>
      <c r="I20" s="116"/>
      <c r="J20" s="150">
        <f t="shared" si="1"/>
        <v>0</v>
      </c>
      <c r="K20" s="148"/>
      <c r="L20" s="148"/>
      <c r="M20" s="151"/>
      <c r="N20" s="151"/>
      <c r="O20" s="151"/>
      <c r="P20" s="151"/>
      <c r="Q20" s="151"/>
      <c r="R20" s="53" t="e">
        <f t="shared" si="2"/>
        <v>#NUM!</v>
      </c>
      <c r="S20" s="54">
        <v>46054</v>
      </c>
      <c r="T20" s="55">
        <f t="shared" si="3"/>
        <v>31</v>
      </c>
      <c r="U20" s="53">
        <f t="shared" si="4"/>
        <v>-46022</v>
      </c>
      <c r="V20" s="154">
        <v>0</v>
      </c>
      <c r="W20" s="155">
        <v>1</v>
      </c>
      <c r="X20" s="156">
        <f t="shared" si="5"/>
        <v>0</v>
      </c>
      <c r="Y20" s="155">
        <f>IF(OR(F20&lt;20000,YEARFRAC(Q20,O20+1,1)&lt;0.25,E20=1),0,VLOOKUP(E20,減価償却!$B$4:$R$15,MATCH('シート②-2'!X20,減価償却!$T$3:$T$18,-1)+1,1))</f>
        <v>0</v>
      </c>
      <c r="Z20" s="157">
        <f t="shared" si="6"/>
        <v>0</v>
      </c>
      <c r="AA20" s="179">
        <f t="shared" si="7"/>
        <v>0</v>
      </c>
      <c r="AB20" s="180">
        <f t="shared" si="8"/>
        <v>0</v>
      </c>
    </row>
    <row r="21" spans="1:28" ht="21" customHeight="1">
      <c r="A21" s="52">
        <v>12</v>
      </c>
      <c r="B21" s="107"/>
      <c r="C21" s="158"/>
      <c r="D21" s="107"/>
      <c r="E21" s="148"/>
      <c r="F21" s="158"/>
      <c r="G21" s="158"/>
      <c r="H21" s="150">
        <f t="shared" si="0"/>
        <v>0</v>
      </c>
      <c r="I21" s="116"/>
      <c r="J21" s="150">
        <f t="shared" si="1"/>
        <v>0</v>
      </c>
      <c r="K21" s="148"/>
      <c r="L21" s="148"/>
      <c r="M21" s="151"/>
      <c r="N21" s="151"/>
      <c r="O21" s="151"/>
      <c r="P21" s="151"/>
      <c r="Q21" s="151"/>
      <c r="R21" s="53" t="e">
        <f t="shared" si="2"/>
        <v>#NUM!</v>
      </c>
      <c r="S21" s="54">
        <v>46054</v>
      </c>
      <c r="T21" s="55">
        <f t="shared" si="3"/>
        <v>31</v>
      </c>
      <c r="U21" s="53">
        <f t="shared" si="4"/>
        <v>-46022</v>
      </c>
      <c r="V21" s="154">
        <v>0</v>
      </c>
      <c r="W21" s="155">
        <v>1</v>
      </c>
      <c r="X21" s="156">
        <f t="shared" si="5"/>
        <v>0</v>
      </c>
      <c r="Y21" s="155">
        <f>IF(OR(F21&lt;20000,YEARFRAC(Q21,O21+1,1)&lt;0.25,E21=1),0,VLOOKUP(E21,減価償却!$B$4:$R$15,MATCH('シート②-2'!X21,減価償却!$T$3:$T$18,-1)+1,1))</f>
        <v>0</v>
      </c>
      <c r="Z21" s="157">
        <f t="shared" si="6"/>
        <v>0</v>
      </c>
      <c r="AA21" s="179">
        <f t="shared" si="7"/>
        <v>0</v>
      </c>
      <c r="AB21" s="180">
        <f t="shared" si="8"/>
        <v>0</v>
      </c>
    </row>
    <row r="22" spans="1:28" ht="21" customHeight="1">
      <c r="A22" s="52">
        <v>13</v>
      </c>
      <c r="B22" s="107"/>
      <c r="C22" s="158"/>
      <c r="D22" s="107"/>
      <c r="E22" s="148"/>
      <c r="F22" s="158"/>
      <c r="G22" s="158"/>
      <c r="H22" s="150">
        <f t="shared" si="0"/>
        <v>0</v>
      </c>
      <c r="I22" s="116"/>
      <c r="J22" s="150">
        <f t="shared" si="1"/>
        <v>0</v>
      </c>
      <c r="K22" s="148"/>
      <c r="L22" s="148"/>
      <c r="M22" s="151"/>
      <c r="N22" s="151"/>
      <c r="O22" s="151"/>
      <c r="P22" s="151"/>
      <c r="Q22" s="151"/>
      <c r="R22" s="53" t="e">
        <f t="shared" si="2"/>
        <v>#NUM!</v>
      </c>
      <c r="S22" s="54">
        <v>46054</v>
      </c>
      <c r="T22" s="55">
        <f t="shared" si="3"/>
        <v>31</v>
      </c>
      <c r="U22" s="53">
        <f t="shared" si="4"/>
        <v>-46022</v>
      </c>
      <c r="V22" s="154">
        <v>0</v>
      </c>
      <c r="W22" s="155">
        <v>1</v>
      </c>
      <c r="X22" s="156">
        <f t="shared" si="5"/>
        <v>0</v>
      </c>
      <c r="Y22" s="155">
        <f>IF(OR(F22&lt;20000,YEARFRAC(Q22,O22+1,1)&lt;0.25,E22=1),0,VLOOKUP(E22,減価償却!$B$4:$R$15,MATCH('シート②-2'!X22,減価償却!$T$3:$T$18,-1)+1,1))</f>
        <v>0</v>
      </c>
      <c r="Z22" s="157">
        <f t="shared" si="6"/>
        <v>0</v>
      </c>
      <c r="AA22" s="179">
        <f t="shared" si="7"/>
        <v>0</v>
      </c>
      <c r="AB22" s="180">
        <f t="shared" si="8"/>
        <v>0</v>
      </c>
    </row>
    <row r="23" spans="1:28" ht="21" customHeight="1">
      <c r="A23" s="52">
        <v>14</v>
      </c>
      <c r="B23" s="107"/>
      <c r="C23" s="158"/>
      <c r="D23" s="107"/>
      <c r="E23" s="148"/>
      <c r="F23" s="158"/>
      <c r="G23" s="158"/>
      <c r="H23" s="150">
        <f t="shared" si="0"/>
        <v>0</v>
      </c>
      <c r="I23" s="116"/>
      <c r="J23" s="150">
        <f t="shared" si="1"/>
        <v>0</v>
      </c>
      <c r="K23" s="148"/>
      <c r="L23" s="148"/>
      <c r="M23" s="151"/>
      <c r="N23" s="151"/>
      <c r="O23" s="151"/>
      <c r="P23" s="151"/>
      <c r="Q23" s="151"/>
      <c r="R23" s="53" t="e">
        <f t="shared" si="2"/>
        <v>#NUM!</v>
      </c>
      <c r="S23" s="54">
        <v>46054</v>
      </c>
      <c r="T23" s="55">
        <f t="shared" si="3"/>
        <v>31</v>
      </c>
      <c r="U23" s="53">
        <f t="shared" si="4"/>
        <v>-46022</v>
      </c>
      <c r="V23" s="154">
        <v>0</v>
      </c>
      <c r="W23" s="155">
        <v>1</v>
      </c>
      <c r="X23" s="156">
        <f t="shared" si="5"/>
        <v>0</v>
      </c>
      <c r="Y23" s="155">
        <f>IF(OR(F23&lt;20000,YEARFRAC(Q23,O23+1,1)&lt;0.25,E23=1),0,VLOOKUP(E23,減価償却!$B$4:$R$15,MATCH('シート②-2'!X23,減価償却!$T$3:$T$18,-1)+1,1))</f>
        <v>0</v>
      </c>
      <c r="Z23" s="157">
        <f t="shared" si="6"/>
        <v>0</v>
      </c>
      <c r="AA23" s="179">
        <f t="shared" si="7"/>
        <v>0</v>
      </c>
      <c r="AB23" s="180">
        <f t="shared" si="8"/>
        <v>0</v>
      </c>
    </row>
    <row r="24" spans="1:28" ht="21" customHeight="1">
      <c r="A24" s="52">
        <v>15</v>
      </c>
      <c r="B24" s="107"/>
      <c r="C24" s="158"/>
      <c r="D24" s="107"/>
      <c r="E24" s="148"/>
      <c r="F24" s="158"/>
      <c r="G24" s="158"/>
      <c r="H24" s="150">
        <f t="shared" si="0"/>
        <v>0</v>
      </c>
      <c r="I24" s="116"/>
      <c r="J24" s="150">
        <f t="shared" si="1"/>
        <v>0</v>
      </c>
      <c r="K24" s="148"/>
      <c r="L24" s="148"/>
      <c r="M24" s="151"/>
      <c r="N24" s="151"/>
      <c r="O24" s="151"/>
      <c r="P24" s="151"/>
      <c r="Q24" s="151"/>
      <c r="R24" s="53" t="e">
        <f t="shared" si="2"/>
        <v>#NUM!</v>
      </c>
      <c r="S24" s="54">
        <v>46054</v>
      </c>
      <c r="T24" s="55">
        <f t="shared" si="3"/>
        <v>31</v>
      </c>
      <c r="U24" s="53">
        <f t="shared" si="4"/>
        <v>-46022</v>
      </c>
      <c r="V24" s="154">
        <v>0</v>
      </c>
      <c r="W24" s="155">
        <v>1</v>
      </c>
      <c r="X24" s="156">
        <f t="shared" si="5"/>
        <v>0</v>
      </c>
      <c r="Y24" s="155">
        <f>IF(OR(F24&lt;20000,YEARFRAC(Q24,O24+1,1)&lt;0.25,E24=1),0,VLOOKUP(E24,減価償却!$B$4:$R$15,MATCH('シート②-2'!X24,減価償却!$T$3:$T$18,-1)+1,1))</f>
        <v>0</v>
      </c>
      <c r="Z24" s="157">
        <f t="shared" si="6"/>
        <v>0</v>
      </c>
      <c r="AA24" s="179">
        <f t="shared" si="7"/>
        <v>0</v>
      </c>
      <c r="AB24" s="180">
        <f t="shared" si="8"/>
        <v>0</v>
      </c>
    </row>
    <row r="25" spans="1:28" ht="21" customHeight="1">
      <c r="A25" s="52">
        <v>16</v>
      </c>
      <c r="B25" s="107"/>
      <c r="C25" s="158"/>
      <c r="D25" s="107"/>
      <c r="E25" s="148"/>
      <c r="F25" s="158"/>
      <c r="G25" s="158"/>
      <c r="H25" s="150">
        <f t="shared" si="0"/>
        <v>0</v>
      </c>
      <c r="I25" s="116"/>
      <c r="J25" s="150">
        <f t="shared" si="1"/>
        <v>0</v>
      </c>
      <c r="K25" s="148"/>
      <c r="L25" s="148"/>
      <c r="M25" s="151"/>
      <c r="N25" s="151"/>
      <c r="O25" s="151"/>
      <c r="P25" s="151"/>
      <c r="Q25" s="151"/>
      <c r="R25" s="53" t="e">
        <f t="shared" si="2"/>
        <v>#NUM!</v>
      </c>
      <c r="S25" s="54">
        <v>46054</v>
      </c>
      <c r="T25" s="55">
        <f t="shared" si="3"/>
        <v>31</v>
      </c>
      <c r="U25" s="53">
        <f t="shared" si="4"/>
        <v>-46022</v>
      </c>
      <c r="V25" s="154">
        <v>0</v>
      </c>
      <c r="W25" s="155">
        <v>1</v>
      </c>
      <c r="X25" s="156">
        <f t="shared" si="5"/>
        <v>0</v>
      </c>
      <c r="Y25" s="155">
        <f>IF(OR(F25&lt;20000,YEARFRAC(Q25,O25+1,1)&lt;0.25,E25=1),0,VLOOKUP(E25,減価償却!$B$4:$R$15,MATCH('シート②-2'!X25,減価償却!$T$3:$T$18,-1)+1,1))</f>
        <v>0</v>
      </c>
      <c r="Z25" s="157">
        <f t="shared" si="6"/>
        <v>0</v>
      </c>
      <c r="AA25" s="179">
        <f t="shared" si="7"/>
        <v>0</v>
      </c>
      <c r="AB25" s="180">
        <f t="shared" si="8"/>
        <v>0</v>
      </c>
    </row>
    <row r="26" spans="1:28" ht="21" customHeight="1">
      <c r="A26" s="52">
        <v>17</v>
      </c>
      <c r="B26" s="107"/>
      <c r="C26" s="158"/>
      <c r="D26" s="107"/>
      <c r="E26" s="148"/>
      <c r="F26" s="158"/>
      <c r="G26" s="158"/>
      <c r="H26" s="150">
        <f t="shared" si="0"/>
        <v>0</v>
      </c>
      <c r="I26" s="116"/>
      <c r="J26" s="150">
        <f t="shared" si="1"/>
        <v>0</v>
      </c>
      <c r="K26" s="148"/>
      <c r="L26" s="148"/>
      <c r="M26" s="151"/>
      <c r="N26" s="151"/>
      <c r="O26" s="151"/>
      <c r="P26" s="151"/>
      <c r="Q26" s="151"/>
      <c r="R26" s="53" t="e">
        <f t="shared" si="2"/>
        <v>#NUM!</v>
      </c>
      <c r="S26" s="54">
        <v>46054</v>
      </c>
      <c r="T26" s="55">
        <f t="shared" si="3"/>
        <v>31</v>
      </c>
      <c r="U26" s="53">
        <f t="shared" si="4"/>
        <v>-46022</v>
      </c>
      <c r="V26" s="154">
        <v>0</v>
      </c>
      <c r="W26" s="155">
        <v>1</v>
      </c>
      <c r="X26" s="156">
        <f t="shared" si="5"/>
        <v>0</v>
      </c>
      <c r="Y26" s="155">
        <f>IF(OR(F26&lt;20000,YEARFRAC(Q26,O26+1,1)&lt;0.25,E26=1),0,VLOOKUP(E26,減価償却!$B$4:$R$15,MATCH('シート②-2'!X26,減価償却!$T$3:$T$18,-1)+1,1))</f>
        <v>0</v>
      </c>
      <c r="Z26" s="157">
        <f t="shared" si="6"/>
        <v>0</v>
      </c>
      <c r="AA26" s="179">
        <f t="shared" si="7"/>
        <v>0</v>
      </c>
      <c r="AB26" s="180">
        <f t="shared" si="8"/>
        <v>0</v>
      </c>
    </row>
    <row r="27" spans="1:28" ht="21" customHeight="1">
      <c r="A27" s="52">
        <v>18</v>
      </c>
      <c r="B27" s="107"/>
      <c r="C27" s="158"/>
      <c r="D27" s="107"/>
      <c r="E27" s="148"/>
      <c r="F27" s="158"/>
      <c r="G27" s="158"/>
      <c r="H27" s="150">
        <f t="shared" si="0"/>
        <v>0</v>
      </c>
      <c r="I27" s="116"/>
      <c r="J27" s="150">
        <f t="shared" si="1"/>
        <v>0</v>
      </c>
      <c r="K27" s="148"/>
      <c r="L27" s="148"/>
      <c r="M27" s="151"/>
      <c r="N27" s="151"/>
      <c r="O27" s="151"/>
      <c r="P27" s="151"/>
      <c r="Q27" s="151"/>
      <c r="R27" s="53" t="e">
        <f t="shared" si="2"/>
        <v>#NUM!</v>
      </c>
      <c r="S27" s="54">
        <v>46054</v>
      </c>
      <c r="T27" s="55">
        <f t="shared" si="3"/>
        <v>31</v>
      </c>
      <c r="U27" s="53">
        <f t="shared" si="4"/>
        <v>-46022</v>
      </c>
      <c r="V27" s="154">
        <v>0</v>
      </c>
      <c r="W27" s="155">
        <v>1</v>
      </c>
      <c r="X27" s="156">
        <f t="shared" si="5"/>
        <v>0</v>
      </c>
      <c r="Y27" s="155">
        <f>IF(OR(F27&lt;20000,YEARFRAC(Q27,O27+1,1)&lt;0.25,E27=1),0,VLOOKUP(E27,減価償却!$B$4:$R$15,MATCH('シート②-2'!X27,減価償却!$T$3:$T$18,-1)+1,1))</f>
        <v>0</v>
      </c>
      <c r="Z27" s="157">
        <f t="shared" si="6"/>
        <v>0</v>
      </c>
      <c r="AA27" s="179">
        <f t="shared" si="7"/>
        <v>0</v>
      </c>
      <c r="AB27" s="180">
        <f t="shared" si="8"/>
        <v>0</v>
      </c>
    </row>
    <row r="28" spans="1:28" ht="21" customHeight="1">
      <c r="A28" s="52">
        <v>19</v>
      </c>
      <c r="B28" s="107"/>
      <c r="C28" s="158"/>
      <c r="D28" s="107"/>
      <c r="E28" s="148"/>
      <c r="F28" s="158"/>
      <c r="G28" s="158"/>
      <c r="H28" s="150">
        <f t="shared" si="0"/>
        <v>0</v>
      </c>
      <c r="I28" s="116"/>
      <c r="J28" s="150">
        <f t="shared" si="1"/>
        <v>0</v>
      </c>
      <c r="K28" s="148"/>
      <c r="L28" s="148"/>
      <c r="M28" s="151"/>
      <c r="N28" s="151"/>
      <c r="O28" s="151"/>
      <c r="P28" s="151"/>
      <c r="Q28" s="151"/>
      <c r="R28" s="53" t="e">
        <f t="shared" si="2"/>
        <v>#NUM!</v>
      </c>
      <c r="S28" s="54">
        <v>46054</v>
      </c>
      <c r="T28" s="55">
        <f t="shared" si="3"/>
        <v>31</v>
      </c>
      <c r="U28" s="53">
        <f t="shared" si="4"/>
        <v>-46022</v>
      </c>
      <c r="V28" s="154">
        <v>0</v>
      </c>
      <c r="W28" s="155">
        <v>1</v>
      </c>
      <c r="X28" s="156">
        <f t="shared" si="5"/>
        <v>0</v>
      </c>
      <c r="Y28" s="155">
        <f>IF(OR(F28&lt;20000,YEARFRAC(Q28,O28+1,1)&lt;0.25,E28=1),0,VLOOKUP(E28,減価償却!$B$4:$R$15,MATCH('シート②-2'!X28,減価償却!$T$3:$T$18,-1)+1,1))</f>
        <v>0</v>
      </c>
      <c r="Z28" s="157">
        <f t="shared" si="6"/>
        <v>0</v>
      </c>
      <c r="AA28" s="179">
        <f t="shared" si="7"/>
        <v>0</v>
      </c>
      <c r="AB28" s="180">
        <f t="shared" si="8"/>
        <v>0</v>
      </c>
    </row>
    <row r="29" spans="1:28" ht="21" customHeight="1">
      <c r="A29" s="52">
        <v>20</v>
      </c>
      <c r="B29" s="107"/>
      <c r="C29" s="158"/>
      <c r="D29" s="107"/>
      <c r="E29" s="148"/>
      <c r="F29" s="158"/>
      <c r="G29" s="158"/>
      <c r="H29" s="150">
        <f t="shared" si="0"/>
        <v>0</v>
      </c>
      <c r="I29" s="116"/>
      <c r="J29" s="150">
        <f t="shared" si="1"/>
        <v>0</v>
      </c>
      <c r="K29" s="148"/>
      <c r="L29" s="148"/>
      <c r="M29" s="151"/>
      <c r="N29" s="151"/>
      <c r="O29" s="151"/>
      <c r="P29" s="151"/>
      <c r="Q29" s="151"/>
      <c r="R29" s="53" t="e">
        <f t="shared" si="2"/>
        <v>#NUM!</v>
      </c>
      <c r="S29" s="54">
        <v>46054</v>
      </c>
      <c r="T29" s="55">
        <f t="shared" si="3"/>
        <v>31</v>
      </c>
      <c r="U29" s="53">
        <f t="shared" si="4"/>
        <v>-46022</v>
      </c>
      <c r="V29" s="154">
        <v>0</v>
      </c>
      <c r="W29" s="155">
        <v>1</v>
      </c>
      <c r="X29" s="156">
        <f t="shared" si="5"/>
        <v>0</v>
      </c>
      <c r="Y29" s="155">
        <f>IF(OR(F29&lt;20000,YEARFRAC(Q29,O29+1,1)&lt;0.25,E29=1),0,VLOOKUP(E29,減価償却!$B$4:$R$15,MATCH('シート②-2'!X29,減価償却!$T$3:$T$18,-1)+1,1))</f>
        <v>0</v>
      </c>
      <c r="Z29" s="157">
        <f t="shared" si="6"/>
        <v>0</v>
      </c>
      <c r="AA29" s="179">
        <f t="shared" si="7"/>
        <v>0</v>
      </c>
      <c r="AB29" s="180">
        <f t="shared" si="8"/>
        <v>0</v>
      </c>
    </row>
    <row r="30" spans="1:28" ht="21" customHeight="1">
      <c r="A30" s="52">
        <v>21</v>
      </c>
      <c r="B30" s="107"/>
      <c r="C30" s="158"/>
      <c r="D30" s="107"/>
      <c r="E30" s="148"/>
      <c r="F30" s="158"/>
      <c r="G30" s="158"/>
      <c r="H30" s="150">
        <f t="shared" si="0"/>
        <v>0</v>
      </c>
      <c r="I30" s="116"/>
      <c r="J30" s="150">
        <f t="shared" si="1"/>
        <v>0</v>
      </c>
      <c r="K30" s="148"/>
      <c r="L30" s="148"/>
      <c r="M30" s="151"/>
      <c r="N30" s="151"/>
      <c r="O30" s="151"/>
      <c r="P30" s="151"/>
      <c r="Q30" s="151"/>
      <c r="R30" s="53" t="e">
        <f t="shared" si="2"/>
        <v>#NUM!</v>
      </c>
      <c r="S30" s="54">
        <v>46054</v>
      </c>
      <c r="T30" s="55">
        <f t="shared" si="3"/>
        <v>31</v>
      </c>
      <c r="U30" s="53">
        <f t="shared" si="4"/>
        <v>-46022</v>
      </c>
      <c r="V30" s="154">
        <v>0</v>
      </c>
      <c r="W30" s="155">
        <v>1</v>
      </c>
      <c r="X30" s="156">
        <f t="shared" si="5"/>
        <v>0</v>
      </c>
      <c r="Y30" s="155">
        <f>IF(OR(F30&lt;20000,YEARFRAC(Q30,O30+1,1)&lt;0.25,E30=1),0,VLOOKUP(E30,減価償却!$B$4:$R$15,MATCH('シート②-2'!X30,減価償却!$T$3:$T$18,-1)+1,1))</f>
        <v>0</v>
      </c>
      <c r="Z30" s="157">
        <f t="shared" si="6"/>
        <v>0</v>
      </c>
      <c r="AA30" s="179">
        <f t="shared" si="7"/>
        <v>0</v>
      </c>
      <c r="AB30" s="180">
        <f t="shared" si="8"/>
        <v>0</v>
      </c>
    </row>
    <row r="31" spans="1:28" ht="21" customHeight="1">
      <c r="A31" s="52">
        <v>22</v>
      </c>
      <c r="B31" s="107"/>
      <c r="C31" s="158"/>
      <c r="D31" s="107"/>
      <c r="E31" s="148"/>
      <c r="F31" s="158"/>
      <c r="G31" s="158"/>
      <c r="H31" s="150">
        <f t="shared" si="0"/>
        <v>0</v>
      </c>
      <c r="I31" s="116"/>
      <c r="J31" s="150">
        <f t="shared" si="1"/>
        <v>0</v>
      </c>
      <c r="K31" s="148"/>
      <c r="L31" s="148"/>
      <c r="M31" s="151"/>
      <c r="N31" s="151"/>
      <c r="O31" s="151"/>
      <c r="P31" s="151"/>
      <c r="Q31" s="151"/>
      <c r="R31" s="53" t="e">
        <f t="shared" si="2"/>
        <v>#NUM!</v>
      </c>
      <c r="S31" s="54">
        <v>46054</v>
      </c>
      <c r="T31" s="55">
        <f t="shared" si="3"/>
        <v>31</v>
      </c>
      <c r="U31" s="53">
        <f t="shared" si="4"/>
        <v>-46022</v>
      </c>
      <c r="V31" s="154">
        <v>0</v>
      </c>
      <c r="W31" s="155">
        <v>1</v>
      </c>
      <c r="X31" s="156">
        <f t="shared" si="5"/>
        <v>0</v>
      </c>
      <c r="Y31" s="155">
        <f>IF(OR(F31&lt;20000,YEARFRAC(Q31,O31+1,1)&lt;0.25,E31=1),0,VLOOKUP(E31,減価償却!$B$4:$R$15,MATCH('シート②-2'!X31,減価償却!$T$3:$T$18,-1)+1,1))</f>
        <v>0</v>
      </c>
      <c r="Z31" s="157">
        <f t="shared" si="6"/>
        <v>0</v>
      </c>
      <c r="AA31" s="179">
        <f t="shared" si="7"/>
        <v>0</v>
      </c>
      <c r="AB31" s="180">
        <f t="shared" si="8"/>
        <v>0</v>
      </c>
    </row>
    <row r="32" spans="1:28" ht="21" customHeight="1">
      <c r="A32" s="52">
        <v>23</v>
      </c>
      <c r="B32" s="107"/>
      <c r="C32" s="158"/>
      <c r="D32" s="107"/>
      <c r="E32" s="148"/>
      <c r="F32" s="158"/>
      <c r="G32" s="158"/>
      <c r="H32" s="150">
        <f t="shared" si="0"/>
        <v>0</v>
      </c>
      <c r="I32" s="116"/>
      <c r="J32" s="150">
        <f t="shared" si="1"/>
        <v>0</v>
      </c>
      <c r="K32" s="148"/>
      <c r="L32" s="148"/>
      <c r="M32" s="151"/>
      <c r="N32" s="151"/>
      <c r="O32" s="151"/>
      <c r="P32" s="151"/>
      <c r="Q32" s="151"/>
      <c r="R32" s="53" t="e">
        <f t="shared" si="2"/>
        <v>#NUM!</v>
      </c>
      <c r="S32" s="54">
        <v>46054</v>
      </c>
      <c r="T32" s="55">
        <f t="shared" si="3"/>
        <v>31</v>
      </c>
      <c r="U32" s="53">
        <f t="shared" si="4"/>
        <v>-46022</v>
      </c>
      <c r="V32" s="154">
        <v>0</v>
      </c>
      <c r="W32" s="155">
        <v>1</v>
      </c>
      <c r="X32" s="156">
        <f t="shared" si="5"/>
        <v>0</v>
      </c>
      <c r="Y32" s="155">
        <f>IF(OR(F32&lt;20000,YEARFRAC(Q32,O32+1,1)&lt;0.25,E32=1),0,VLOOKUP(E32,減価償却!$B$4:$R$15,MATCH('シート②-2'!X32,減価償却!$T$3:$T$18,-1)+1,1))</f>
        <v>0</v>
      </c>
      <c r="Z32" s="157">
        <f t="shared" si="6"/>
        <v>0</v>
      </c>
      <c r="AA32" s="179">
        <f t="shared" si="7"/>
        <v>0</v>
      </c>
      <c r="AB32" s="180">
        <f t="shared" si="8"/>
        <v>0</v>
      </c>
    </row>
    <row r="33" spans="1:28" ht="21" customHeight="1">
      <c r="A33" s="52">
        <v>24</v>
      </c>
      <c r="B33" s="107"/>
      <c r="C33" s="158"/>
      <c r="D33" s="107"/>
      <c r="E33" s="148"/>
      <c r="F33" s="158"/>
      <c r="G33" s="158"/>
      <c r="H33" s="150">
        <f t="shared" si="0"/>
        <v>0</v>
      </c>
      <c r="I33" s="116"/>
      <c r="J33" s="150">
        <f t="shared" si="1"/>
        <v>0</v>
      </c>
      <c r="K33" s="148"/>
      <c r="L33" s="148"/>
      <c r="M33" s="151"/>
      <c r="N33" s="151"/>
      <c r="O33" s="151"/>
      <c r="P33" s="151"/>
      <c r="Q33" s="151"/>
      <c r="R33" s="53" t="e">
        <f t="shared" si="2"/>
        <v>#NUM!</v>
      </c>
      <c r="S33" s="54">
        <v>46054</v>
      </c>
      <c r="T33" s="55">
        <f t="shared" si="3"/>
        <v>31</v>
      </c>
      <c r="U33" s="53">
        <f t="shared" si="4"/>
        <v>-46022</v>
      </c>
      <c r="V33" s="154">
        <v>0</v>
      </c>
      <c r="W33" s="155">
        <v>1</v>
      </c>
      <c r="X33" s="156">
        <f t="shared" si="5"/>
        <v>0</v>
      </c>
      <c r="Y33" s="155">
        <f>IF(OR(F33&lt;20000,YEARFRAC(Q33,O33+1,1)&lt;0.25,E33=1),0,VLOOKUP(E33,減価償却!$B$4:$R$15,MATCH('シート②-2'!X33,減価償却!$T$3:$T$18,-1)+1,1))</f>
        <v>0</v>
      </c>
      <c r="Z33" s="157">
        <f t="shared" si="6"/>
        <v>0</v>
      </c>
      <c r="AA33" s="179">
        <f t="shared" si="7"/>
        <v>0</v>
      </c>
      <c r="AB33" s="180">
        <f t="shared" si="8"/>
        <v>0</v>
      </c>
    </row>
    <row r="34" spans="1:28" ht="21" customHeight="1">
      <c r="A34" s="52">
        <v>25</v>
      </c>
      <c r="B34" s="107"/>
      <c r="C34" s="158"/>
      <c r="D34" s="107"/>
      <c r="E34" s="148"/>
      <c r="F34" s="158"/>
      <c r="G34" s="158"/>
      <c r="H34" s="150">
        <f t="shared" si="0"/>
        <v>0</v>
      </c>
      <c r="I34" s="116"/>
      <c r="J34" s="150">
        <f t="shared" si="1"/>
        <v>0</v>
      </c>
      <c r="K34" s="148"/>
      <c r="L34" s="148"/>
      <c r="M34" s="151"/>
      <c r="N34" s="151"/>
      <c r="O34" s="151"/>
      <c r="P34" s="151"/>
      <c r="Q34" s="151"/>
      <c r="R34" s="53" t="e">
        <f t="shared" si="2"/>
        <v>#NUM!</v>
      </c>
      <c r="S34" s="54">
        <v>46054</v>
      </c>
      <c r="T34" s="55">
        <f t="shared" si="3"/>
        <v>31</v>
      </c>
      <c r="U34" s="53">
        <f t="shared" si="4"/>
        <v>-46022</v>
      </c>
      <c r="V34" s="154">
        <v>0</v>
      </c>
      <c r="W34" s="155">
        <v>1</v>
      </c>
      <c r="X34" s="156">
        <f t="shared" si="5"/>
        <v>0</v>
      </c>
      <c r="Y34" s="155">
        <f>IF(OR(F34&lt;20000,YEARFRAC(Q34,O34+1,1)&lt;0.25,E34=1),0,VLOOKUP(E34,減価償却!$B$4:$R$15,MATCH('シート②-2'!X34,減価償却!$T$3:$T$18,-1)+1,1))</f>
        <v>0</v>
      </c>
      <c r="Z34" s="157">
        <f t="shared" si="6"/>
        <v>0</v>
      </c>
      <c r="AA34" s="179">
        <f t="shared" si="7"/>
        <v>0</v>
      </c>
      <c r="AB34" s="180">
        <f t="shared" si="8"/>
        <v>0</v>
      </c>
    </row>
    <row r="35" spans="1:28" ht="21" customHeight="1">
      <c r="A35" s="52">
        <v>26</v>
      </c>
      <c r="B35" s="107"/>
      <c r="C35" s="158"/>
      <c r="D35" s="107"/>
      <c r="E35" s="148"/>
      <c r="F35" s="158"/>
      <c r="G35" s="158"/>
      <c r="H35" s="150">
        <f t="shared" si="0"/>
        <v>0</v>
      </c>
      <c r="I35" s="116"/>
      <c r="J35" s="150">
        <f t="shared" si="1"/>
        <v>0</v>
      </c>
      <c r="K35" s="148"/>
      <c r="L35" s="148"/>
      <c r="M35" s="151"/>
      <c r="N35" s="151"/>
      <c r="O35" s="151"/>
      <c r="P35" s="151"/>
      <c r="Q35" s="151"/>
      <c r="R35" s="53" t="e">
        <f t="shared" si="2"/>
        <v>#NUM!</v>
      </c>
      <c r="S35" s="54">
        <v>46054</v>
      </c>
      <c r="T35" s="55">
        <f t="shared" si="3"/>
        <v>31</v>
      </c>
      <c r="U35" s="53">
        <f t="shared" si="4"/>
        <v>-46022</v>
      </c>
      <c r="V35" s="154">
        <v>0</v>
      </c>
      <c r="W35" s="155">
        <v>1</v>
      </c>
      <c r="X35" s="156">
        <f t="shared" si="5"/>
        <v>0</v>
      </c>
      <c r="Y35" s="155">
        <f>IF(OR(F35&lt;20000,YEARFRAC(Q35,O35+1,1)&lt;0.25,E35=1),0,VLOOKUP(E35,減価償却!$B$4:$R$15,MATCH('シート②-2'!X35,減価償却!$T$3:$T$18,-1)+1,1))</f>
        <v>0</v>
      </c>
      <c r="Z35" s="157">
        <f t="shared" si="6"/>
        <v>0</v>
      </c>
      <c r="AA35" s="179">
        <f t="shared" si="7"/>
        <v>0</v>
      </c>
      <c r="AB35" s="180">
        <f t="shared" si="8"/>
        <v>0</v>
      </c>
    </row>
    <row r="36" spans="1:28" ht="21" customHeight="1">
      <c r="A36" s="52">
        <v>27</v>
      </c>
      <c r="B36" s="107"/>
      <c r="C36" s="158"/>
      <c r="D36" s="107"/>
      <c r="E36" s="148"/>
      <c r="F36" s="158"/>
      <c r="G36" s="158"/>
      <c r="H36" s="150">
        <f t="shared" si="0"/>
        <v>0</v>
      </c>
      <c r="I36" s="116"/>
      <c r="J36" s="150">
        <f t="shared" si="1"/>
        <v>0</v>
      </c>
      <c r="K36" s="148"/>
      <c r="L36" s="148"/>
      <c r="M36" s="151"/>
      <c r="N36" s="151"/>
      <c r="O36" s="151"/>
      <c r="P36" s="151"/>
      <c r="Q36" s="151"/>
      <c r="R36" s="53" t="e">
        <f t="shared" si="2"/>
        <v>#NUM!</v>
      </c>
      <c r="S36" s="54">
        <v>46054</v>
      </c>
      <c r="T36" s="55">
        <f t="shared" si="3"/>
        <v>31</v>
      </c>
      <c r="U36" s="53">
        <f t="shared" si="4"/>
        <v>-46022</v>
      </c>
      <c r="V36" s="154">
        <v>0</v>
      </c>
      <c r="W36" s="155">
        <v>1</v>
      </c>
      <c r="X36" s="156">
        <f t="shared" si="5"/>
        <v>0</v>
      </c>
      <c r="Y36" s="155">
        <f>IF(OR(F36&lt;20000,YEARFRAC(Q36,O36+1,1)&lt;0.25,E36=1),0,VLOOKUP(E36,減価償却!$B$4:$R$15,MATCH('シート②-2'!X36,減価償却!$T$3:$T$18,-1)+1,1))</f>
        <v>0</v>
      </c>
      <c r="Z36" s="157">
        <f t="shared" si="6"/>
        <v>0</v>
      </c>
      <c r="AA36" s="179">
        <f t="shared" si="7"/>
        <v>0</v>
      </c>
      <c r="AB36" s="180">
        <f t="shared" si="8"/>
        <v>0</v>
      </c>
    </row>
    <row r="37" spans="1:28" ht="21" customHeight="1">
      <c r="A37" s="52">
        <v>28</v>
      </c>
      <c r="B37" s="107"/>
      <c r="C37" s="158"/>
      <c r="D37" s="107"/>
      <c r="E37" s="148"/>
      <c r="F37" s="158"/>
      <c r="G37" s="158"/>
      <c r="H37" s="150">
        <f t="shared" si="0"/>
        <v>0</v>
      </c>
      <c r="I37" s="116"/>
      <c r="J37" s="150">
        <f t="shared" si="1"/>
        <v>0</v>
      </c>
      <c r="K37" s="148"/>
      <c r="L37" s="148"/>
      <c r="M37" s="151"/>
      <c r="N37" s="151"/>
      <c r="O37" s="151"/>
      <c r="P37" s="151"/>
      <c r="Q37" s="151"/>
      <c r="R37" s="53" t="e">
        <f t="shared" si="2"/>
        <v>#NUM!</v>
      </c>
      <c r="S37" s="54">
        <v>46054</v>
      </c>
      <c r="T37" s="55">
        <f t="shared" si="3"/>
        <v>31</v>
      </c>
      <c r="U37" s="53">
        <f t="shared" si="4"/>
        <v>-46022</v>
      </c>
      <c r="V37" s="154">
        <v>0</v>
      </c>
      <c r="W37" s="155">
        <v>1</v>
      </c>
      <c r="X37" s="156">
        <f t="shared" si="5"/>
        <v>0</v>
      </c>
      <c r="Y37" s="155">
        <f>IF(OR(F37&lt;20000,YEARFRAC(Q37,O37+1,1)&lt;0.25,E37=1),0,VLOOKUP(E37,減価償却!$B$4:$R$15,MATCH('シート②-2'!X37,減価償却!$T$3:$T$18,-1)+1,1))</f>
        <v>0</v>
      </c>
      <c r="Z37" s="157">
        <f t="shared" si="6"/>
        <v>0</v>
      </c>
      <c r="AA37" s="179">
        <f t="shared" si="7"/>
        <v>0</v>
      </c>
      <c r="AB37" s="180">
        <f t="shared" si="8"/>
        <v>0</v>
      </c>
    </row>
    <row r="38" spans="1:28" ht="21" customHeight="1">
      <c r="A38" s="52">
        <v>29</v>
      </c>
      <c r="B38" s="107"/>
      <c r="C38" s="158"/>
      <c r="D38" s="107"/>
      <c r="E38" s="148"/>
      <c r="F38" s="158"/>
      <c r="G38" s="158"/>
      <c r="H38" s="150">
        <f t="shared" si="0"/>
        <v>0</v>
      </c>
      <c r="I38" s="116"/>
      <c r="J38" s="150">
        <f t="shared" si="1"/>
        <v>0</v>
      </c>
      <c r="K38" s="148"/>
      <c r="L38" s="148"/>
      <c r="M38" s="151"/>
      <c r="N38" s="151"/>
      <c r="O38" s="151"/>
      <c r="P38" s="151"/>
      <c r="Q38" s="151"/>
      <c r="R38" s="53" t="e">
        <f t="shared" si="2"/>
        <v>#NUM!</v>
      </c>
      <c r="S38" s="54">
        <v>46054</v>
      </c>
      <c r="T38" s="55">
        <f t="shared" si="3"/>
        <v>31</v>
      </c>
      <c r="U38" s="53">
        <f t="shared" si="4"/>
        <v>-46022</v>
      </c>
      <c r="V38" s="154">
        <v>0</v>
      </c>
      <c r="W38" s="155">
        <v>1</v>
      </c>
      <c r="X38" s="156">
        <f t="shared" si="5"/>
        <v>0</v>
      </c>
      <c r="Y38" s="155">
        <f>IF(OR(F38&lt;20000,YEARFRAC(Q38,O38+1,1)&lt;0.25,E38=1),0,VLOOKUP(E38,減価償却!$B$4:$R$15,MATCH('シート②-2'!X38,減価償却!$T$3:$T$18,-1)+1,1))</f>
        <v>0</v>
      </c>
      <c r="Z38" s="157">
        <f t="shared" si="6"/>
        <v>0</v>
      </c>
      <c r="AA38" s="179">
        <f t="shared" si="7"/>
        <v>0</v>
      </c>
      <c r="AB38" s="180">
        <f t="shared" si="8"/>
        <v>0</v>
      </c>
    </row>
    <row r="39" spans="1:28" ht="21" customHeight="1">
      <c r="A39" s="52">
        <v>30</v>
      </c>
      <c r="B39" s="107"/>
      <c r="C39" s="158"/>
      <c r="D39" s="107"/>
      <c r="E39" s="148"/>
      <c r="F39" s="158"/>
      <c r="G39" s="158"/>
      <c r="H39" s="150">
        <f t="shared" si="0"/>
        <v>0</v>
      </c>
      <c r="I39" s="116"/>
      <c r="J39" s="150">
        <f t="shared" si="1"/>
        <v>0</v>
      </c>
      <c r="K39" s="148"/>
      <c r="L39" s="148"/>
      <c r="M39" s="151"/>
      <c r="N39" s="151"/>
      <c r="O39" s="151"/>
      <c r="P39" s="151"/>
      <c r="Q39" s="151"/>
      <c r="R39" s="53" t="e">
        <f t="shared" si="2"/>
        <v>#NUM!</v>
      </c>
      <c r="S39" s="54">
        <v>46054</v>
      </c>
      <c r="T39" s="55">
        <f t="shared" si="3"/>
        <v>31</v>
      </c>
      <c r="U39" s="53">
        <f t="shared" si="4"/>
        <v>-46022</v>
      </c>
      <c r="V39" s="154">
        <v>0</v>
      </c>
      <c r="W39" s="155">
        <v>1</v>
      </c>
      <c r="X39" s="156">
        <f t="shared" si="5"/>
        <v>0</v>
      </c>
      <c r="Y39" s="155">
        <f>IF(OR(F39&lt;20000,YEARFRAC(Q39,O39+1,1)&lt;0.25,E39=1),0,VLOOKUP(E39,減価償却!$B$4:$R$15,MATCH('シート②-2'!X39,減価償却!$T$3:$T$18,-1)+1,1))</f>
        <v>0</v>
      </c>
      <c r="Z39" s="157">
        <f t="shared" si="6"/>
        <v>0</v>
      </c>
      <c r="AA39" s="179">
        <f t="shared" si="7"/>
        <v>0</v>
      </c>
      <c r="AB39" s="180">
        <f t="shared" si="8"/>
        <v>0</v>
      </c>
    </row>
    <row r="40" spans="1:28" ht="21" customHeight="1">
      <c r="A40" s="52">
        <v>31</v>
      </c>
      <c r="B40" s="107"/>
      <c r="C40" s="158"/>
      <c r="D40" s="107"/>
      <c r="E40" s="148"/>
      <c r="F40" s="158"/>
      <c r="G40" s="158"/>
      <c r="H40" s="150">
        <f t="shared" si="0"/>
        <v>0</v>
      </c>
      <c r="I40" s="116"/>
      <c r="J40" s="150">
        <f t="shared" si="1"/>
        <v>0</v>
      </c>
      <c r="K40" s="148"/>
      <c r="L40" s="148"/>
      <c r="M40" s="151"/>
      <c r="N40" s="151"/>
      <c r="O40" s="151"/>
      <c r="P40" s="151"/>
      <c r="Q40" s="151"/>
      <c r="R40" s="53" t="e">
        <f t="shared" si="2"/>
        <v>#NUM!</v>
      </c>
      <c r="S40" s="54">
        <v>46054</v>
      </c>
      <c r="T40" s="55">
        <f t="shared" si="3"/>
        <v>31</v>
      </c>
      <c r="U40" s="53">
        <f t="shared" si="4"/>
        <v>-46022</v>
      </c>
      <c r="V40" s="154">
        <v>0</v>
      </c>
      <c r="W40" s="155">
        <v>1</v>
      </c>
      <c r="X40" s="156">
        <f t="shared" si="5"/>
        <v>0</v>
      </c>
      <c r="Y40" s="155">
        <f>IF(OR(F40&lt;20000,YEARFRAC(Q40,O40+1,1)&lt;0.25,E40=1),0,VLOOKUP(E40,減価償却!$B$4:$R$15,MATCH('シート②-2'!X40,減価償却!$T$3:$T$18,-1)+1,1))</f>
        <v>0</v>
      </c>
      <c r="Z40" s="157">
        <f t="shared" si="6"/>
        <v>0</v>
      </c>
      <c r="AA40" s="179">
        <f t="shared" si="7"/>
        <v>0</v>
      </c>
      <c r="AB40" s="180">
        <f t="shared" si="8"/>
        <v>0</v>
      </c>
    </row>
    <row r="41" spans="1:28" ht="21" customHeight="1">
      <c r="A41" s="52">
        <v>32</v>
      </c>
      <c r="B41" s="107"/>
      <c r="C41" s="158"/>
      <c r="D41" s="107"/>
      <c r="E41" s="148"/>
      <c r="F41" s="158"/>
      <c r="G41" s="158"/>
      <c r="H41" s="150">
        <f t="shared" si="0"/>
        <v>0</v>
      </c>
      <c r="I41" s="116"/>
      <c r="J41" s="150">
        <f t="shared" si="1"/>
        <v>0</v>
      </c>
      <c r="K41" s="148"/>
      <c r="L41" s="148"/>
      <c r="M41" s="151"/>
      <c r="N41" s="151"/>
      <c r="O41" s="151"/>
      <c r="P41" s="151"/>
      <c r="Q41" s="151"/>
      <c r="R41" s="53" t="e">
        <f t="shared" si="2"/>
        <v>#NUM!</v>
      </c>
      <c r="S41" s="54">
        <v>46054</v>
      </c>
      <c r="T41" s="55">
        <f t="shared" si="3"/>
        <v>31</v>
      </c>
      <c r="U41" s="53">
        <f t="shared" si="4"/>
        <v>-46022</v>
      </c>
      <c r="V41" s="154">
        <v>0</v>
      </c>
      <c r="W41" s="155">
        <v>1</v>
      </c>
      <c r="X41" s="156">
        <f t="shared" si="5"/>
        <v>0</v>
      </c>
      <c r="Y41" s="155">
        <f>IF(OR(F41&lt;20000,YEARFRAC(Q41,O41+1,1)&lt;0.25,E41=1),0,VLOOKUP(E41,減価償却!$B$4:$R$15,MATCH('シート②-2'!X41,減価償却!$T$3:$T$18,-1)+1,1))</f>
        <v>0</v>
      </c>
      <c r="Z41" s="157">
        <f t="shared" si="6"/>
        <v>0</v>
      </c>
      <c r="AA41" s="179">
        <f t="shared" si="7"/>
        <v>0</v>
      </c>
      <c r="AB41" s="180">
        <f t="shared" si="8"/>
        <v>0</v>
      </c>
    </row>
    <row r="42" spans="1:28" ht="21" customHeight="1">
      <c r="A42" s="52">
        <v>33</v>
      </c>
      <c r="B42" s="107"/>
      <c r="C42" s="158"/>
      <c r="D42" s="107"/>
      <c r="E42" s="148"/>
      <c r="F42" s="158"/>
      <c r="G42" s="158"/>
      <c r="H42" s="150">
        <f t="shared" si="0"/>
        <v>0</v>
      </c>
      <c r="I42" s="116"/>
      <c r="J42" s="150">
        <f t="shared" si="1"/>
        <v>0</v>
      </c>
      <c r="K42" s="148"/>
      <c r="L42" s="148"/>
      <c r="M42" s="151"/>
      <c r="N42" s="151"/>
      <c r="O42" s="151"/>
      <c r="P42" s="151"/>
      <c r="Q42" s="151"/>
      <c r="R42" s="53" t="e">
        <f t="shared" si="2"/>
        <v>#NUM!</v>
      </c>
      <c r="S42" s="54">
        <v>46054</v>
      </c>
      <c r="T42" s="55">
        <f t="shared" si="3"/>
        <v>31</v>
      </c>
      <c r="U42" s="53">
        <f t="shared" si="4"/>
        <v>-46022</v>
      </c>
      <c r="V42" s="154">
        <v>0</v>
      </c>
      <c r="W42" s="155">
        <v>1</v>
      </c>
      <c r="X42" s="156">
        <f t="shared" si="5"/>
        <v>0</v>
      </c>
      <c r="Y42" s="155">
        <f>IF(OR(F42&lt;20000,YEARFRAC(Q42,O42+1,1)&lt;0.25,E42=1),0,VLOOKUP(E42,減価償却!$B$4:$R$15,MATCH('シート②-2'!X42,減価償却!$T$3:$T$18,-1)+1,1))</f>
        <v>0</v>
      </c>
      <c r="Z42" s="157">
        <f t="shared" si="6"/>
        <v>0</v>
      </c>
      <c r="AA42" s="179">
        <f t="shared" si="7"/>
        <v>0</v>
      </c>
      <c r="AB42" s="180">
        <f t="shared" si="8"/>
        <v>0</v>
      </c>
    </row>
    <row r="43" spans="1:28" ht="21" customHeight="1">
      <c r="A43" s="52">
        <v>34</v>
      </c>
      <c r="B43" s="107"/>
      <c r="C43" s="158"/>
      <c r="D43" s="107"/>
      <c r="E43" s="148"/>
      <c r="F43" s="158"/>
      <c r="G43" s="158"/>
      <c r="H43" s="150">
        <f t="shared" si="0"/>
        <v>0</v>
      </c>
      <c r="I43" s="116"/>
      <c r="J43" s="150">
        <f t="shared" si="1"/>
        <v>0</v>
      </c>
      <c r="K43" s="148"/>
      <c r="L43" s="148"/>
      <c r="M43" s="151"/>
      <c r="N43" s="151"/>
      <c r="O43" s="151"/>
      <c r="P43" s="151"/>
      <c r="Q43" s="151"/>
      <c r="R43" s="53" t="e">
        <f t="shared" si="2"/>
        <v>#NUM!</v>
      </c>
      <c r="S43" s="54">
        <v>46054</v>
      </c>
      <c r="T43" s="55">
        <f t="shared" si="3"/>
        <v>31</v>
      </c>
      <c r="U43" s="53">
        <f t="shared" si="4"/>
        <v>-46022</v>
      </c>
      <c r="V43" s="154">
        <v>0</v>
      </c>
      <c r="W43" s="155">
        <v>1</v>
      </c>
      <c r="X43" s="156">
        <f t="shared" si="5"/>
        <v>0</v>
      </c>
      <c r="Y43" s="155">
        <f>IF(OR(F43&lt;20000,YEARFRAC(Q43,O43+1,1)&lt;0.25,E43=1),0,VLOOKUP(E43,減価償却!$B$4:$R$15,MATCH('シート②-2'!X43,減価償却!$T$3:$T$18,-1)+1,1))</f>
        <v>0</v>
      </c>
      <c r="Z43" s="157">
        <f t="shared" si="6"/>
        <v>0</v>
      </c>
      <c r="AA43" s="179">
        <f t="shared" si="7"/>
        <v>0</v>
      </c>
      <c r="AB43" s="180">
        <f t="shared" si="8"/>
        <v>0</v>
      </c>
    </row>
    <row r="44" spans="1:28" ht="30" customHeight="1">
      <c r="A44" s="52"/>
      <c r="B44" s="57"/>
      <c r="C44" s="58"/>
      <c r="D44" s="58"/>
      <c r="E44" s="58"/>
      <c r="F44" s="58"/>
      <c r="G44" s="58"/>
      <c r="H44" s="58"/>
      <c r="I44" s="58"/>
      <c r="J44" s="58"/>
      <c r="K44" s="58"/>
      <c r="L44" s="58"/>
      <c r="M44" s="58"/>
      <c r="N44" s="58"/>
      <c r="O44" s="58"/>
      <c r="P44" s="58"/>
      <c r="Q44" s="176"/>
      <c r="R44" s="58"/>
      <c r="S44" s="58"/>
      <c r="T44" s="58"/>
      <c r="U44" s="58"/>
      <c r="V44" s="58"/>
      <c r="W44" s="58"/>
      <c r="X44" s="58"/>
      <c r="Y44" s="162" t="s">
        <v>92</v>
      </c>
      <c r="Z44" s="163">
        <f>SUM(Z10:Z43)</f>
        <v>0</v>
      </c>
      <c r="AA44" s="181">
        <f>SUM(AA10:AA43)</f>
        <v>0</v>
      </c>
      <c r="AB44" s="182">
        <f>SUM(AB10:AB43)</f>
        <v>0</v>
      </c>
    </row>
    <row r="45" spans="1:28" ht="18" customHeight="1">
      <c r="B45" s="59"/>
      <c r="C45" s="59"/>
      <c r="D45" s="59"/>
      <c r="E45" s="59"/>
      <c r="F45" s="59"/>
      <c r="G45" s="59"/>
      <c r="H45" s="59"/>
      <c r="I45" s="59"/>
      <c r="J45" s="59"/>
      <c r="K45" s="59"/>
      <c r="L45" s="59"/>
      <c r="M45" s="59"/>
      <c r="N45" s="59"/>
      <c r="O45" s="59"/>
      <c r="P45" s="59"/>
      <c r="Q45" s="59"/>
      <c r="R45" s="59"/>
      <c r="S45" s="59"/>
      <c r="T45" s="59"/>
      <c r="U45" s="59"/>
      <c r="V45" s="59"/>
      <c r="W45" s="59"/>
      <c r="X45" s="59"/>
      <c r="Y45" s="59"/>
      <c r="Z45" s="60"/>
      <c r="AA45" s="60"/>
      <c r="AB45" s="60"/>
    </row>
  </sheetData>
  <sheetProtection algorithmName="SHA-512" hashValue="szSYDwUTO6Zu91OELkAEzpJK1aITak6tu9OMkEIfP3GO8C1GOmrRN8+GSUZaTSh7kVQOB33nxBo+b2LWq/EWjw==" saltValue="tZ/5ezjDa9yJngPmrQh+tw==" spinCount="100000" sheet="1" objects="1" scenarios="1"/>
  <mergeCells count="27">
    <mergeCell ref="B2:F2"/>
    <mergeCell ref="B3:C3"/>
    <mergeCell ref="D3:F3"/>
    <mergeCell ref="B4:C5"/>
    <mergeCell ref="D4:E4"/>
    <mergeCell ref="D5:E5"/>
    <mergeCell ref="S8:T8"/>
    <mergeCell ref="R5:U5"/>
    <mergeCell ref="A8:A9"/>
    <mergeCell ref="B8:B9"/>
    <mergeCell ref="C8:C9"/>
    <mergeCell ref="D8:D9"/>
    <mergeCell ref="E8:E9"/>
    <mergeCell ref="F8:F9"/>
    <mergeCell ref="G8:G9"/>
    <mergeCell ref="H8:H9"/>
    <mergeCell ref="I8:I9"/>
    <mergeCell ref="J8:J9"/>
    <mergeCell ref="K8:L8"/>
    <mergeCell ref="M8:M9"/>
    <mergeCell ref="N8:O8"/>
    <mergeCell ref="P8:Q8"/>
    <mergeCell ref="V8:W8"/>
    <mergeCell ref="X8:Y8"/>
    <mergeCell ref="Z8:Z9"/>
    <mergeCell ref="AA8:AA9"/>
    <mergeCell ref="AB8:AB9"/>
  </mergeCells>
  <phoneticPr fontId="1"/>
  <conditionalFormatting sqref="B10:G43">
    <cfRule type="expression" dxfId="17" priority="25">
      <formula>B10&lt;&gt;""</formula>
    </cfRule>
  </conditionalFormatting>
  <conditionalFormatting sqref="D3">
    <cfRule type="expression" dxfId="16" priority="18">
      <formula>$D$3&lt;&gt;""</formula>
    </cfRule>
  </conditionalFormatting>
  <conditionalFormatting sqref="D4:D5">
    <cfRule type="expression" dxfId="15" priority="17">
      <formula>D4&lt;&gt;""</formula>
    </cfRule>
  </conditionalFormatting>
  <conditionalFormatting sqref="F5">
    <cfRule type="expression" dxfId="14" priority="16">
      <formula>F5&lt;&gt;""</formula>
    </cfRule>
  </conditionalFormatting>
  <conditionalFormatting sqref="I10:I43">
    <cfRule type="expression" dxfId="13" priority="33">
      <formula>I10&lt;&gt;""</formula>
    </cfRule>
  </conditionalFormatting>
  <conditionalFormatting sqref="K12:Q43 K10:L11">
    <cfRule type="expression" dxfId="12" priority="29">
      <formula>K10&lt;&gt;""</formula>
    </cfRule>
  </conditionalFormatting>
  <conditionalFormatting sqref="M10:Q10">
    <cfRule type="expression" dxfId="11" priority="9">
      <formula>M10&lt;&gt;""</formula>
    </cfRule>
    <cfRule type="expression" dxfId="10" priority="10">
      <formula>AND(M10&lt;&gt;"",M10-#REF!&lt;0)</formula>
    </cfRule>
  </conditionalFormatting>
  <conditionalFormatting sqref="M11:Q11">
    <cfRule type="expression" dxfId="9" priority="4">
      <formula>M11&lt;&gt;""</formula>
    </cfRule>
    <cfRule type="expression" dxfId="8" priority="5">
      <formula>AND(M11&lt;&gt;"",M11-#REF!&lt;0)</formula>
    </cfRule>
  </conditionalFormatting>
  <conditionalFormatting sqref="M12:Q43">
    <cfRule type="expression" dxfId="7" priority="30">
      <formula>AND(M12&lt;&gt;"",M12-#REF!&lt;0)</formula>
    </cfRule>
  </conditionalFormatting>
  <conditionalFormatting sqref="N11:O43">
    <cfRule type="expression" dxfId="6" priority="3">
      <formula>AND($O11&lt;&gt;"",$N11&lt;&gt;"",$O11-$N11&lt;0)</formula>
    </cfRule>
  </conditionalFormatting>
  <conditionalFormatting sqref="N10:Q10">
    <cfRule type="expression" dxfId="5" priority="6">
      <formula>AND($O10&lt;&gt;"",$N10&lt;&gt;"",$O10-$N10&lt;0)</formula>
    </cfRule>
  </conditionalFormatting>
  <conditionalFormatting sqref="P10:Q43">
    <cfRule type="expression" dxfId="4" priority="2">
      <formula>AND($Q10&lt;&gt;"",$P10&lt;&gt;"",$Q10-$P10&lt;0)</formula>
    </cfRule>
  </conditionalFormatting>
  <conditionalFormatting sqref="P11:Q13">
    <cfRule type="expression" dxfId="3" priority="1">
      <formula>AND($O11&lt;&gt;"",$N11&lt;&gt;"",$O11-$N11&lt;0)</formula>
    </cfRule>
  </conditionalFormatting>
  <dataValidations count="3">
    <dataValidation type="list" allowBlank="1" showInputMessage="1" showErrorMessage="1" sqref="B10:B43" xr:uid="{B48BD553-0560-4036-9E54-16B3A68597B3}">
      <formula1>"実績,報告済"</formula1>
    </dataValidation>
    <dataValidation type="list" allowBlank="1" showInputMessage="1" showErrorMessage="1" sqref="D10:D43" xr:uid="{D5CD6C13-4674-4EE4-B015-30855497199E}">
      <formula1>"購入,サブスク"</formula1>
    </dataValidation>
    <dataValidation type="date" operator="greaterThanOrEqual" allowBlank="1" showInputMessage="1" showErrorMessage="1" error="日付を入力して下さい。_x000a_&quot;2023/1/1&quot;の様にご入力下さい。_x000a_" sqref="M10:R43" xr:uid="{72B883F2-ACFC-4307-9B5B-4BCE3DA9964B}">
      <formula1>1</formula1>
    </dataValidation>
  </dataValidations>
  <pageMargins left="0.51181102362204722" right="0.31496062992125984" top="0.55118110236220474" bottom="0.55118110236220474" header="0.31496062992125984" footer="0.31496062992125984"/>
  <pageSetup paperSize="9" scale="46" fitToHeight="0" orientation="landscape" r:id="rId1"/>
  <headerFooter>
    <oddHeader>&amp;C&amp;F</oddHead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A205B-3C60-4D7C-A6BE-DD8D7F33B883}">
  <sheetPr>
    <tabColor theme="9" tint="0.39997558519241921"/>
  </sheetPr>
  <dimension ref="B1:T31"/>
  <sheetViews>
    <sheetView showGridLines="0" view="pageBreakPreview" zoomScaleNormal="100" zoomScaleSheetLayoutView="100" workbookViewId="0">
      <selection activeCell="I7" sqref="I7:K7"/>
    </sheetView>
  </sheetViews>
  <sheetFormatPr defaultColWidth="9" defaultRowHeight="18"/>
  <cols>
    <col min="1" max="1" width="1.75" style="12" customWidth="1"/>
    <col min="2" max="3" width="6" style="12" customWidth="1"/>
    <col min="4" max="4" width="8.08203125" style="12" customWidth="1"/>
    <col min="5" max="5" width="9" style="12"/>
    <col min="6" max="6" width="7.58203125" style="12" customWidth="1"/>
    <col min="7" max="8" width="10.58203125" style="12" customWidth="1"/>
    <col min="9" max="9" width="10.08203125" style="12" customWidth="1"/>
    <col min="10" max="11" width="10.58203125" style="12" customWidth="1"/>
    <col min="12" max="16384" width="9" style="12"/>
  </cols>
  <sheetData>
    <row r="1" spans="2:20" ht="22.5">
      <c r="K1" s="230"/>
    </row>
    <row r="2" spans="2:20" ht="20">
      <c r="L2" s="94" t="s">
        <v>257</v>
      </c>
    </row>
    <row r="3" spans="2:20" ht="20">
      <c r="B3" s="12" t="s">
        <v>235</v>
      </c>
      <c r="L3" s="94" t="s">
        <v>304</v>
      </c>
    </row>
    <row r="4" spans="2:20">
      <c r="B4" s="10" t="s">
        <v>300</v>
      </c>
    </row>
    <row r="5" spans="2:20">
      <c r="E5" s="10"/>
      <c r="F5" s="10"/>
      <c r="J5" s="10"/>
      <c r="K5" s="231" t="s">
        <v>236</v>
      </c>
    </row>
    <row r="6" spans="2:20">
      <c r="E6" s="10"/>
      <c r="F6" s="10"/>
      <c r="I6" s="10" t="s">
        <v>237</v>
      </c>
      <c r="J6" s="10"/>
    </row>
    <row r="7" spans="2:20">
      <c r="E7" s="10"/>
      <c r="F7" s="10"/>
      <c r="I7" s="774"/>
      <c r="J7" s="774"/>
      <c r="K7" s="774"/>
    </row>
    <row r="8" spans="2:20">
      <c r="E8" s="10"/>
      <c r="F8" s="10"/>
      <c r="I8" s="774"/>
      <c r="J8" s="774"/>
      <c r="K8" s="774"/>
    </row>
    <row r="9" spans="2:20">
      <c r="E9" s="10"/>
      <c r="F9" s="10"/>
      <c r="G9" s="10"/>
      <c r="H9" s="10"/>
      <c r="I9" s="10"/>
      <c r="J9" s="10"/>
    </row>
    <row r="10" spans="2:20" ht="20">
      <c r="C10" s="64"/>
      <c r="E10" s="26" t="s">
        <v>240</v>
      </c>
      <c r="F10" s="10"/>
      <c r="G10" s="10"/>
      <c r="H10" s="10"/>
      <c r="I10" s="10"/>
      <c r="J10" s="10"/>
      <c r="T10" s="232"/>
    </row>
    <row r="11" spans="2:20" ht="20">
      <c r="C11" s="64"/>
      <c r="E11" s="26" t="s">
        <v>241</v>
      </c>
      <c r="F11" s="10"/>
      <c r="G11" s="10"/>
      <c r="H11" s="10"/>
      <c r="I11" s="10"/>
      <c r="J11" s="10"/>
    </row>
    <row r="12" spans="2:20">
      <c r="E12" s="10"/>
      <c r="F12" s="10"/>
      <c r="G12" s="10"/>
      <c r="H12" s="10"/>
      <c r="I12" s="10"/>
      <c r="J12" s="10"/>
    </row>
    <row r="13" spans="2:20" ht="18.75" customHeight="1">
      <c r="C13" s="775" t="s">
        <v>242</v>
      </c>
      <c r="D13" s="776"/>
      <c r="E13" s="776"/>
      <c r="F13" s="776"/>
      <c r="G13" s="776"/>
      <c r="H13" s="776"/>
      <c r="I13" s="776"/>
      <c r="J13" s="776"/>
    </row>
    <row r="14" spans="2:20">
      <c r="C14" s="776"/>
      <c r="D14" s="776"/>
      <c r="E14" s="776"/>
      <c r="F14" s="776"/>
      <c r="G14" s="776"/>
      <c r="H14" s="776"/>
      <c r="I14" s="776"/>
      <c r="J14" s="776"/>
    </row>
    <row r="15" spans="2:20">
      <c r="C15" s="776"/>
      <c r="D15" s="776"/>
      <c r="E15" s="776"/>
      <c r="F15" s="776"/>
      <c r="G15" s="776"/>
      <c r="H15" s="776"/>
      <c r="I15" s="776"/>
      <c r="J15" s="776"/>
    </row>
    <row r="16" spans="2:20">
      <c r="C16" s="776"/>
      <c r="D16" s="776"/>
      <c r="E16" s="776"/>
      <c r="F16" s="776"/>
      <c r="G16" s="776"/>
      <c r="H16" s="776"/>
      <c r="I16" s="776"/>
      <c r="J16" s="776"/>
    </row>
    <row r="17" spans="2:11">
      <c r="C17" s="776"/>
      <c r="D17" s="776"/>
      <c r="E17" s="776"/>
      <c r="F17" s="776"/>
      <c r="G17" s="776"/>
      <c r="H17" s="776"/>
      <c r="I17" s="776"/>
      <c r="J17" s="776"/>
      <c r="K17" s="10"/>
    </row>
    <row r="18" spans="2:11">
      <c r="E18" s="10"/>
      <c r="F18" s="10"/>
      <c r="G18" s="10"/>
      <c r="H18" s="10"/>
      <c r="I18" s="10"/>
      <c r="J18" s="10"/>
    </row>
    <row r="19" spans="2:11">
      <c r="B19" s="12" t="s">
        <v>243</v>
      </c>
      <c r="E19" s="10"/>
      <c r="F19" s="774"/>
      <c r="G19" s="774"/>
      <c r="H19" s="774"/>
      <c r="I19" s="774"/>
      <c r="J19" s="774"/>
      <c r="K19" s="774"/>
    </row>
    <row r="20" spans="2:11">
      <c r="B20" s="12" t="s">
        <v>245</v>
      </c>
      <c r="E20" s="10"/>
      <c r="F20" s="774"/>
      <c r="G20" s="774"/>
      <c r="H20" s="774"/>
      <c r="I20" s="774"/>
      <c r="J20" s="774"/>
      <c r="K20" s="774"/>
    </row>
    <row r="21" spans="2:11">
      <c r="B21" s="12" t="s">
        <v>247</v>
      </c>
      <c r="E21" s="10"/>
      <c r="F21" s="10"/>
      <c r="G21" s="777"/>
      <c r="H21" s="777"/>
      <c r="I21" s="777"/>
      <c r="J21" s="777"/>
      <c r="K21" s="777"/>
    </row>
    <row r="22" spans="2:11">
      <c r="E22" s="10"/>
      <c r="F22" s="10"/>
      <c r="G22" s="10"/>
      <c r="H22" s="10"/>
      <c r="I22" s="10"/>
      <c r="J22" s="10"/>
    </row>
    <row r="23" spans="2:11">
      <c r="B23" s="770" t="s">
        <v>248</v>
      </c>
      <c r="C23" s="770"/>
      <c r="D23" s="771"/>
      <c r="E23" s="233" t="s">
        <v>249</v>
      </c>
      <c r="F23" s="234"/>
      <c r="G23" s="245"/>
      <c r="H23" s="236"/>
      <c r="I23" s="233" t="s">
        <v>250</v>
      </c>
      <c r="J23" s="237"/>
      <c r="K23" s="246"/>
    </row>
    <row r="24" spans="2:11">
      <c r="B24" s="772"/>
      <c r="C24" s="772"/>
      <c r="D24" s="773"/>
      <c r="E24" s="239" t="s">
        <v>251</v>
      </c>
      <c r="F24" s="240"/>
      <c r="G24" s="247"/>
      <c r="H24" s="242" t="s">
        <v>258</v>
      </c>
      <c r="I24" s="237" t="s">
        <v>253</v>
      </c>
      <c r="J24" s="248"/>
      <c r="K24" s="240" t="s">
        <v>258</v>
      </c>
    </row>
    <row r="25" spans="2:11">
      <c r="B25" s="770" t="s">
        <v>255</v>
      </c>
      <c r="C25" s="770"/>
      <c r="D25" s="771"/>
      <c r="E25" s="239" t="s">
        <v>249</v>
      </c>
      <c r="F25" s="240"/>
      <c r="G25" s="245"/>
      <c r="H25" s="236"/>
      <c r="I25" s="233" t="s">
        <v>250</v>
      </c>
      <c r="J25" s="244"/>
      <c r="K25" s="246"/>
    </row>
    <row r="26" spans="2:11">
      <c r="B26" s="772"/>
      <c r="C26" s="772"/>
      <c r="D26" s="773"/>
      <c r="E26" s="239" t="s">
        <v>251</v>
      </c>
      <c r="F26" s="240"/>
      <c r="G26" s="247"/>
      <c r="H26" s="242" t="s">
        <v>258</v>
      </c>
      <c r="I26" s="237" t="s">
        <v>253</v>
      </c>
      <c r="J26" s="248"/>
      <c r="K26" s="240" t="s">
        <v>258</v>
      </c>
    </row>
    <row r="31" spans="2:11">
      <c r="K31" s="65" t="s">
        <v>256</v>
      </c>
    </row>
  </sheetData>
  <mergeCells count="8">
    <mergeCell ref="B23:D24"/>
    <mergeCell ref="B25:D26"/>
    <mergeCell ref="I7:K7"/>
    <mergeCell ref="I8:K8"/>
    <mergeCell ref="C13:J17"/>
    <mergeCell ref="F19:K19"/>
    <mergeCell ref="F20:K20"/>
    <mergeCell ref="G21:K21"/>
  </mergeCells>
  <phoneticPr fontId="1"/>
  <conditionalFormatting sqref="I7:K8 F19:K20 K23 G23:H26 J24 K25 J26">
    <cfRule type="expression" dxfId="2" priority="1">
      <formula>F7&lt;&gt;""</formula>
    </cfRule>
  </conditionalFormatting>
  <pageMargins left="0.70866141732283472" right="0.70866141732283472" top="0.74803149606299213" bottom="0.74803149606299213" header="0.31496062992125984" footer="0.31496062992125984"/>
  <pageSetup paperSize="9" scale="8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99C9-FEA8-4293-BB2C-705E243DAF0A}">
  <sheetPr>
    <tabColor theme="7" tint="0.39997558519241921"/>
  </sheetPr>
  <dimension ref="B1:T31"/>
  <sheetViews>
    <sheetView showGridLines="0" view="pageBreakPreview" topLeftCell="B1" zoomScaleNormal="100" zoomScaleSheetLayoutView="100" workbookViewId="0">
      <selection activeCell="I7" sqref="I7:K7"/>
    </sheetView>
  </sheetViews>
  <sheetFormatPr defaultColWidth="9" defaultRowHeight="18"/>
  <cols>
    <col min="1" max="1" width="1.75" style="12" customWidth="1"/>
    <col min="2" max="3" width="6" style="12" customWidth="1"/>
    <col min="4" max="4" width="8.08203125" style="12" customWidth="1"/>
    <col min="5" max="5" width="9" style="12"/>
    <col min="6" max="6" width="7.58203125" style="12" customWidth="1"/>
    <col min="7" max="8" width="10.58203125" style="12" customWidth="1"/>
    <col min="9" max="9" width="10.08203125" style="12" customWidth="1"/>
    <col min="10" max="11" width="10.58203125" style="12" customWidth="1"/>
    <col min="12" max="16384" width="9" style="12"/>
  </cols>
  <sheetData>
    <row r="1" spans="2:20" ht="22.5">
      <c r="K1" s="230"/>
    </row>
    <row r="2" spans="2:20" ht="20">
      <c r="L2" s="94" t="s">
        <v>257</v>
      </c>
    </row>
    <row r="3" spans="2:20" ht="20">
      <c r="B3" s="12" t="s">
        <v>235</v>
      </c>
      <c r="L3" s="94" t="s">
        <v>304</v>
      </c>
    </row>
    <row r="4" spans="2:20">
      <c r="B4" s="10" t="s">
        <v>300</v>
      </c>
    </row>
    <row r="5" spans="2:20">
      <c r="E5" s="10"/>
      <c r="F5" s="10"/>
      <c r="J5" s="10"/>
      <c r="K5" s="231" t="s">
        <v>259</v>
      </c>
    </row>
    <row r="6" spans="2:20">
      <c r="E6" s="10"/>
      <c r="F6" s="10"/>
      <c r="I6" s="10" t="s">
        <v>237</v>
      </c>
      <c r="J6" s="10"/>
    </row>
    <row r="7" spans="2:20">
      <c r="E7" s="10"/>
      <c r="F7" s="10"/>
      <c r="I7" s="774"/>
      <c r="J7" s="774"/>
      <c r="K7" s="774"/>
    </row>
    <row r="8" spans="2:20">
      <c r="E8" s="10"/>
      <c r="F8" s="10"/>
      <c r="I8" s="774"/>
      <c r="J8" s="774"/>
      <c r="K8" s="774"/>
    </row>
    <row r="9" spans="2:20">
      <c r="E9" s="10"/>
      <c r="F9" s="10"/>
      <c r="G9" s="10"/>
      <c r="H9" s="10"/>
      <c r="I9" s="10"/>
      <c r="J9" s="10"/>
    </row>
    <row r="10" spans="2:20" ht="20">
      <c r="C10" s="64"/>
      <c r="E10" s="26" t="s">
        <v>240</v>
      </c>
      <c r="F10" s="10"/>
      <c r="G10" s="10"/>
      <c r="H10" s="10"/>
      <c r="I10" s="10"/>
      <c r="J10" s="10"/>
      <c r="T10" s="232"/>
    </row>
    <row r="11" spans="2:20" ht="20">
      <c r="C11" s="64"/>
      <c r="E11" s="26" t="s">
        <v>241</v>
      </c>
      <c r="F11" s="10"/>
      <c r="G11" s="10"/>
      <c r="H11" s="10"/>
      <c r="I11" s="10"/>
      <c r="J11" s="10"/>
    </row>
    <row r="12" spans="2:20">
      <c r="E12" s="10"/>
      <c r="F12" s="10"/>
      <c r="G12" s="10"/>
      <c r="H12" s="10"/>
      <c r="I12" s="10"/>
      <c r="J12" s="10"/>
    </row>
    <row r="13" spans="2:20" ht="18.75" customHeight="1">
      <c r="C13" s="775" t="s">
        <v>260</v>
      </c>
      <c r="D13" s="776"/>
      <c r="E13" s="776"/>
      <c r="F13" s="776"/>
      <c r="G13" s="776"/>
      <c r="H13" s="776"/>
      <c r="I13" s="776"/>
      <c r="J13" s="776"/>
    </row>
    <row r="14" spans="2:20">
      <c r="C14" s="776"/>
      <c r="D14" s="776"/>
      <c r="E14" s="776"/>
      <c r="F14" s="776"/>
      <c r="G14" s="776"/>
      <c r="H14" s="776"/>
      <c r="I14" s="776"/>
      <c r="J14" s="776"/>
    </row>
    <row r="15" spans="2:20">
      <c r="C15" s="776"/>
      <c r="D15" s="776"/>
      <c r="E15" s="776"/>
      <c r="F15" s="776"/>
      <c r="G15" s="776"/>
      <c r="H15" s="776"/>
      <c r="I15" s="776"/>
      <c r="J15" s="776"/>
    </row>
    <row r="16" spans="2:20">
      <c r="C16" s="776"/>
      <c r="D16" s="776"/>
      <c r="E16" s="776"/>
      <c r="F16" s="776"/>
      <c r="G16" s="776"/>
      <c r="H16" s="776"/>
      <c r="I16" s="776"/>
      <c r="J16" s="776"/>
    </row>
    <row r="17" spans="2:11">
      <c r="C17" s="776"/>
      <c r="D17" s="776"/>
      <c r="E17" s="776"/>
      <c r="F17" s="776"/>
      <c r="G17" s="776"/>
      <c r="H17" s="776"/>
      <c r="I17" s="776"/>
      <c r="J17" s="776"/>
      <c r="K17" s="10"/>
    </row>
    <row r="18" spans="2:11">
      <c r="E18" s="10"/>
      <c r="F18" s="10"/>
      <c r="G18" s="10"/>
      <c r="H18" s="10"/>
      <c r="I18" s="10"/>
      <c r="J18" s="10"/>
    </row>
    <row r="19" spans="2:11">
      <c r="B19" s="12" t="s">
        <v>243</v>
      </c>
      <c r="E19" s="10"/>
      <c r="F19" s="774"/>
      <c r="G19" s="774"/>
      <c r="H19" s="774"/>
      <c r="I19" s="774"/>
      <c r="J19" s="774"/>
      <c r="K19" s="774"/>
    </row>
    <row r="20" spans="2:11">
      <c r="B20" s="12" t="s">
        <v>245</v>
      </c>
      <c r="E20" s="10"/>
      <c r="F20" s="774"/>
      <c r="G20" s="774"/>
      <c r="H20" s="774"/>
      <c r="I20" s="774"/>
      <c r="J20" s="774"/>
      <c r="K20" s="774"/>
    </row>
    <row r="21" spans="2:11">
      <c r="B21" s="12" t="s">
        <v>247</v>
      </c>
      <c r="E21" s="10"/>
      <c r="F21" s="10"/>
      <c r="G21" s="778"/>
      <c r="H21" s="778"/>
      <c r="I21" s="778"/>
      <c r="J21" s="778"/>
      <c r="K21" s="778"/>
    </row>
    <row r="22" spans="2:11">
      <c r="E22" s="10"/>
      <c r="F22" s="10"/>
      <c r="G22" s="10"/>
      <c r="H22" s="10"/>
      <c r="I22" s="10"/>
      <c r="J22" s="10"/>
    </row>
    <row r="23" spans="2:11">
      <c r="B23" s="770" t="s">
        <v>248</v>
      </c>
      <c r="C23" s="770"/>
      <c r="D23" s="771"/>
      <c r="E23" s="233" t="s">
        <v>249</v>
      </c>
      <c r="F23" s="234"/>
      <c r="G23" s="245"/>
      <c r="H23" s="236"/>
      <c r="I23" s="233" t="s">
        <v>250</v>
      </c>
      <c r="J23" s="237"/>
      <c r="K23" s="249"/>
    </row>
    <row r="24" spans="2:11">
      <c r="B24" s="772"/>
      <c r="C24" s="772"/>
      <c r="D24" s="773"/>
      <c r="E24" s="239" t="s">
        <v>251</v>
      </c>
      <c r="F24" s="240"/>
      <c r="G24" s="247"/>
      <c r="H24" s="242" t="s">
        <v>258</v>
      </c>
      <c r="I24" s="237" t="s">
        <v>253</v>
      </c>
      <c r="J24" s="248"/>
      <c r="K24" s="240" t="s">
        <v>258</v>
      </c>
    </row>
    <row r="25" spans="2:11">
      <c r="B25" s="770" t="s">
        <v>255</v>
      </c>
      <c r="C25" s="770"/>
      <c r="D25" s="771"/>
      <c r="E25" s="239" t="s">
        <v>249</v>
      </c>
      <c r="F25" s="240"/>
      <c r="G25" s="245"/>
      <c r="H25" s="236"/>
      <c r="I25" s="233" t="s">
        <v>250</v>
      </c>
      <c r="J25" s="244"/>
      <c r="K25" s="249"/>
    </row>
    <row r="26" spans="2:11">
      <c r="B26" s="772"/>
      <c r="C26" s="772"/>
      <c r="D26" s="773"/>
      <c r="E26" s="239" t="s">
        <v>251</v>
      </c>
      <c r="F26" s="240"/>
      <c r="G26" s="247"/>
      <c r="H26" s="242" t="s">
        <v>258</v>
      </c>
      <c r="I26" s="237" t="s">
        <v>253</v>
      </c>
      <c r="J26" s="248"/>
      <c r="K26" s="240" t="s">
        <v>258</v>
      </c>
    </row>
    <row r="31" spans="2:11">
      <c r="K31" s="65" t="s">
        <v>256</v>
      </c>
    </row>
  </sheetData>
  <mergeCells count="8">
    <mergeCell ref="B23:D24"/>
    <mergeCell ref="B25:D26"/>
    <mergeCell ref="I7:K7"/>
    <mergeCell ref="I8:K8"/>
    <mergeCell ref="C13:J17"/>
    <mergeCell ref="F19:K19"/>
    <mergeCell ref="F20:K20"/>
    <mergeCell ref="G21:K21"/>
  </mergeCells>
  <phoneticPr fontId="1"/>
  <conditionalFormatting sqref="I7:K8 F19:K20 K23 G23:H26 J24 K25 J26">
    <cfRule type="expression" dxfId="1" priority="1">
      <formula>F7&lt;&gt;""</formula>
    </cfRule>
  </conditionalFormatting>
  <pageMargins left="0.70866141732283472" right="0.70866141732283472" top="0.74803149606299213" bottom="0.74803149606299213" header="0.31496062992125984" footer="0.31496062992125984"/>
  <pageSetup paperSize="9" scale="8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D9EA0-1BA9-4DC0-8546-8658BDA52F8D}">
  <dimension ref="B1:T31"/>
  <sheetViews>
    <sheetView showGridLines="0" view="pageBreakPreview" zoomScaleNormal="100" zoomScaleSheetLayoutView="100" workbookViewId="0"/>
  </sheetViews>
  <sheetFormatPr defaultColWidth="9" defaultRowHeight="18"/>
  <cols>
    <col min="1" max="1" width="1.75" style="12" customWidth="1"/>
    <col min="2" max="3" width="6" style="12" customWidth="1"/>
    <col min="4" max="4" width="8.08203125" style="12" customWidth="1"/>
    <col min="5" max="5" width="9" style="12"/>
    <col min="6" max="6" width="7.58203125" style="12" customWidth="1"/>
    <col min="7" max="8" width="10.58203125" style="12" customWidth="1"/>
    <col min="9" max="9" width="10.08203125" style="12" customWidth="1"/>
    <col min="10" max="11" width="10.58203125" style="12" customWidth="1"/>
    <col min="12" max="16384" width="9" style="12"/>
  </cols>
  <sheetData>
    <row r="1" spans="2:20" ht="22.5">
      <c r="K1" s="230"/>
    </row>
    <row r="3" spans="2:20">
      <c r="B3" s="12" t="s">
        <v>235</v>
      </c>
    </row>
    <row r="4" spans="2:20">
      <c r="B4" s="10" t="s">
        <v>300</v>
      </c>
    </row>
    <row r="5" spans="2:20">
      <c r="E5" s="10"/>
      <c r="F5" s="10"/>
      <c r="J5" s="10"/>
      <c r="K5" s="231" t="s">
        <v>236</v>
      </c>
    </row>
    <row r="6" spans="2:20">
      <c r="E6" s="10"/>
      <c r="F6" s="10"/>
      <c r="I6" s="10" t="s">
        <v>237</v>
      </c>
      <c r="J6" s="10"/>
    </row>
    <row r="7" spans="2:20">
      <c r="E7" s="10"/>
      <c r="F7" s="10"/>
      <c r="I7" s="779" t="s">
        <v>238</v>
      </c>
      <c r="J7" s="779"/>
      <c r="K7" s="779"/>
    </row>
    <row r="8" spans="2:20">
      <c r="E8" s="10"/>
      <c r="F8" s="10"/>
      <c r="I8" s="779" t="s">
        <v>239</v>
      </c>
      <c r="J8" s="779"/>
      <c r="K8" s="779"/>
    </row>
    <row r="9" spans="2:20">
      <c r="E9" s="10"/>
      <c r="F9" s="10"/>
      <c r="G9" s="10"/>
      <c r="H9" s="10"/>
      <c r="I9" s="10"/>
      <c r="J9" s="10"/>
    </row>
    <row r="10" spans="2:20" ht="20">
      <c r="C10" s="64"/>
      <c r="E10" s="26" t="s">
        <v>240</v>
      </c>
      <c r="F10" s="10"/>
      <c r="G10" s="10"/>
      <c r="H10" s="10"/>
      <c r="I10" s="10"/>
      <c r="J10" s="10"/>
      <c r="T10" s="232"/>
    </row>
    <row r="11" spans="2:20" ht="20">
      <c r="C11" s="64"/>
      <c r="E11" s="26" t="s">
        <v>241</v>
      </c>
      <c r="F11" s="10"/>
      <c r="G11" s="10"/>
      <c r="H11" s="10"/>
      <c r="I11" s="10"/>
      <c r="J11" s="10"/>
    </row>
    <row r="12" spans="2:20">
      <c r="E12" s="10"/>
      <c r="F12" s="10"/>
      <c r="G12" s="10"/>
      <c r="H12" s="10"/>
      <c r="I12" s="10"/>
      <c r="J12" s="10"/>
    </row>
    <row r="13" spans="2:20" ht="18.75" customHeight="1">
      <c r="C13" s="775" t="s">
        <v>242</v>
      </c>
      <c r="D13" s="776"/>
      <c r="E13" s="776"/>
      <c r="F13" s="776"/>
      <c r="G13" s="776"/>
      <c r="H13" s="776"/>
      <c r="I13" s="776"/>
      <c r="J13" s="776"/>
    </row>
    <row r="14" spans="2:20">
      <c r="C14" s="776"/>
      <c r="D14" s="776"/>
      <c r="E14" s="776"/>
      <c r="F14" s="776"/>
      <c r="G14" s="776"/>
      <c r="H14" s="776"/>
      <c r="I14" s="776"/>
      <c r="J14" s="776"/>
    </row>
    <row r="15" spans="2:20">
      <c r="C15" s="776"/>
      <c r="D15" s="776"/>
      <c r="E15" s="776"/>
      <c r="F15" s="776"/>
      <c r="G15" s="776"/>
      <c r="H15" s="776"/>
      <c r="I15" s="776"/>
      <c r="J15" s="776"/>
    </row>
    <row r="16" spans="2:20">
      <c r="C16" s="776"/>
      <c r="D16" s="776"/>
      <c r="E16" s="776"/>
      <c r="F16" s="776"/>
      <c r="G16" s="776"/>
      <c r="H16" s="776"/>
      <c r="I16" s="776"/>
      <c r="J16" s="776"/>
    </row>
    <row r="17" spans="2:11">
      <c r="C17" s="776"/>
      <c r="D17" s="776"/>
      <c r="E17" s="776"/>
      <c r="F17" s="776"/>
      <c r="G17" s="776"/>
      <c r="H17" s="776"/>
      <c r="I17" s="776"/>
      <c r="J17" s="776"/>
      <c r="K17" s="10"/>
    </row>
    <row r="18" spans="2:11">
      <c r="E18" s="10"/>
      <c r="F18" s="10"/>
      <c r="G18" s="10"/>
      <c r="H18" s="10"/>
      <c r="I18" s="10"/>
      <c r="J18" s="10"/>
    </row>
    <row r="19" spans="2:11">
      <c r="B19" s="12" t="s">
        <v>243</v>
      </c>
      <c r="E19" s="10"/>
      <c r="F19" s="779" t="s">
        <v>244</v>
      </c>
      <c r="G19" s="779"/>
      <c r="H19" s="779"/>
      <c r="I19" s="779"/>
      <c r="J19" s="779"/>
      <c r="K19" s="779"/>
    </row>
    <row r="20" spans="2:11">
      <c r="B20" s="12" t="s">
        <v>245</v>
      </c>
      <c r="E20" s="10"/>
      <c r="F20" s="779" t="s">
        <v>246</v>
      </c>
      <c r="G20" s="779"/>
      <c r="H20" s="779"/>
      <c r="I20" s="779"/>
      <c r="J20" s="779"/>
      <c r="K20" s="779"/>
    </row>
    <row r="21" spans="2:11">
      <c r="B21" s="12" t="s">
        <v>247</v>
      </c>
      <c r="E21" s="10"/>
      <c r="F21" s="10"/>
      <c r="G21" s="780"/>
      <c r="H21" s="781"/>
      <c r="I21" s="781"/>
      <c r="J21" s="781"/>
      <c r="K21" s="781"/>
    </row>
    <row r="22" spans="2:11">
      <c r="E22" s="10"/>
      <c r="F22" s="10"/>
      <c r="G22" s="10"/>
      <c r="H22" s="10"/>
      <c r="I22" s="10"/>
      <c r="J22" s="10"/>
    </row>
    <row r="23" spans="2:11">
      <c r="B23" s="770" t="s">
        <v>248</v>
      </c>
      <c r="C23" s="770"/>
      <c r="D23" s="771"/>
      <c r="E23" s="233" t="s">
        <v>249</v>
      </c>
      <c r="F23" s="234"/>
      <c r="G23" s="235">
        <v>45778</v>
      </c>
      <c r="H23" s="236"/>
      <c r="I23" s="233" t="s">
        <v>250</v>
      </c>
      <c r="J23" s="237"/>
      <c r="K23" s="238">
        <v>46142</v>
      </c>
    </row>
    <row r="24" spans="2:11">
      <c r="B24" s="772"/>
      <c r="C24" s="772"/>
      <c r="D24" s="773"/>
      <c r="E24" s="239" t="s">
        <v>251</v>
      </c>
      <c r="F24" s="240"/>
      <c r="G24" s="241">
        <v>110</v>
      </c>
      <c r="H24" s="242" t="s">
        <v>252</v>
      </c>
      <c r="I24" s="237" t="s">
        <v>253</v>
      </c>
      <c r="J24" s="243">
        <v>26</v>
      </c>
      <c r="K24" s="234" t="s">
        <v>254</v>
      </c>
    </row>
    <row r="25" spans="2:11">
      <c r="B25" s="770" t="s">
        <v>255</v>
      </c>
      <c r="C25" s="770"/>
      <c r="D25" s="771"/>
      <c r="E25" s="239" t="s">
        <v>249</v>
      </c>
      <c r="F25" s="240"/>
      <c r="G25" s="235">
        <v>45778</v>
      </c>
      <c r="H25" s="236"/>
      <c r="I25" s="233" t="s">
        <v>250</v>
      </c>
      <c r="J25" s="244"/>
      <c r="K25" s="238">
        <v>46142</v>
      </c>
    </row>
    <row r="26" spans="2:11">
      <c r="B26" s="772"/>
      <c r="C26" s="772"/>
      <c r="D26" s="773"/>
      <c r="E26" s="239" t="s">
        <v>251</v>
      </c>
      <c r="F26" s="240"/>
      <c r="G26" s="241">
        <v>300</v>
      </c>
      <c r="H26" s="242" t="s">
        <v>252</v>
      </c>
      <c r="I26" s="237" t="s">
        <v>253</v>
      </c>
      <c r="J26" s="243">
        <v>52</v>
      </c>
      <c r="K26" s="234" t="s">
        <v>254</v>
      </c>
    </row>
    <row r="31" spans="2:11">
      <c r="K31" s="65" t="s">
        <v>256</v>
      </c>
    </row>
  </sheetData>
  <mergeCells count="8">
    <mergeCell ref="B23:D24"/>
    <mergeCell ref="B25:D26"/>
    <mergeCell ref="I7:K7"/>
    <mergeCell ref="I8:K8"/>
    <mergeCell ref="C13:J17"/>
    <mergeCell ref="F19:K19"/>
    <mergeCell ref="F20:K20"/>
    <mergeCell ref="G21:K21"/>
  </mergeCells>
  <phoneticPr fontId="1"/>
  <conditionalFormatting sqref="I7:K8 F19:K20 K23 G23:H26 J24 K25 J26">
    <cfRule type="expression" dxfId="0" priority="1">
      <formula>F7&lt;&gt;""</formula>
    </cfRule>
  </conditionalFormatting>
  <pageMargins left="0.70866141732283472" right="0.70866141732283472" top="0.74803149606299213" bottom="0.74803149606299213" header="0.31496062992125984" footer="0.31496062992125984"/>
  <pageSetup paperSize="9" scale="8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0BE32-3B47-499D-83D9-375E0FB519E9}">
  <sheetPr>
    <tabColor theme="0"/>
  </sheetPr>
  <dimension ref="A1:T18"/>
  <sheetViews>
    <sheetView zoomScale="75" zoomScaleNormal="75" workbookViewId="0">
      <selection activeCell="P8" sqref="P8"/>
    </sheetView>
  </sheetViews>
  <sheetFormatPr defaultRowHeight="18"/>
  <cols>
    <col min="1" max="1" width="9.25" bestFit="1" customWidth="1"/>
    <col min="2" max="2" width="8.08203125" customWidth="1"/>
    <col min="3" max="18" width="11.33203125" customWidth="1"/>
  </cols>
  <sheetData>
    <row r="1" spans="1:20">
      <c r="B1" t="s">
        <v>227</v>
      </c>
    </row>
    <row r="2" spans="1:20">
      <c r="C2" t="s">
        <v>228</v>
      </c>
      <c r="T2" t="s">
        <v>229</v>
      </c>
    </row>
    <row r="3" spans="1:20">
      <c r="B3" s="228"/>
      <c r="C3" s="228">
        <v>7</v>
      </c>
      <c r="D3" s="228">
        <v>6</v>
      </c>
      <c r="E3" s="228">
        <v>5</v>
      </c>
      <c r="F3" s="228">
        <v>4</v>
      </c>
      <c r="G3" s="228">
        <v>3</v>
      </c>
      <c r="H3" s="228">
        <v>2.75</v>
      </c>
      <c r="I3" s="228">
        <v>2.5</v>
      </c>
      <c r="J3" s="228">
        <v>2.25</v>
      </c>
      <c r="K3" s="228">
        <v>2</v>
      </c>
      <c r="L3" s="228">
        <v>1.75</v>
      </c>
      <c r="M3" s="228">
        <v>1.5</v>
      </c>
      <c r="N3" s="228">
        <v>1.25</v>
      </c>
      <c r="O3" s="228">
        <v>1</v>
      </c>
      <c r="P3" s="228">
        <v>0.75</v>
      </c>
      <c r="Q3" s="228">
        <v>0.5</v>
      </c>
      <c r="R3" s="228">
        <v>0.25</v>
      </c>
      <c r="T3" s="228">
        <v>7</v>
      </c>
    </row>
    <row r="4" spans="1:20">
      <c r="A4" t="s">
        <v>230</v>
      </c>
      <c r="B4" s="228">
        <v>1</v>
      </c>
      <c r="C4" s="229">
        <v>0</v>
      </c>
      <c r="D4" s="229">
        <v>0</v>
      </c>
      <c r="E4" s="229">
        <v>0</v>
      </c>
      <c r="F4" s="229">
        <v>0</v>
      </c>
      <c r="G4" s="229">
        <v>0</v>
      </c>
      <c r="H4" s="229">
        <v>0</v>
      </c>
      <c r="I4" s="229">
        <v>0</v>
      </c>
      <c r="J4" s="229">
        <v>0</v>
      </c>
      <c r="K4" s="229">
        <v>0</v>
      </c>
      <c r="L4" s="229">
        <v>0</v>
      </c>
      <c r="M4" s="229">
        <v>0</v>
      </c>
      <c r="N4" s="229">
        <v>0</v>
      </c>
      <c r="O4" s="229">
        <v>0.1</v>
      </c>
      <c r="P4" s="229">
        <v>0.25</v>
      </c>
      <c r="Q4" s="229">
        <v>0.5</v>
      </c>
      <c r="R4" s="229">
        <v>0.75</v>
      </c>
      <c r="T4" s="228">
        <v>6</v>
      </c>
    </row>
    <row r="5" spans="1:20">
      <c r="A5" s="4" t="s">
        <v>231</v>
      </c>
      <c r="B5" s="228">
        <v>1.25</v>
      </c>
      <c r="C5" s="229">
        <v>0</v>
      </c>
      <c r="D5" s="229">
        <v>0</v>
      </c>
      <c r="E5" s="229">
        <v>0</v>
      </c>
      <c r="F5" s="229">
        <v>0</v>
      </c>
      <c r="G5" s="229">
        <v>0</v>
      </c>
      <c r="H5" s="229">
        <v>0</v>
      </c>
      <c r="I5" s="229">
        <v>0</v>
      </c>
      <c r="J5" s="229">
        <v>0</v>
      </c>
      <c r="K5" s="229">
        <v>0</v>
      </c>
      <c r="L5" s="229">
        <v>0</v>
      </c>
      <c r="M5" s="229">
        <v>0</v>
      </c>
      <c r="N5" s="229">
        <v>0.1</v>
      </c>
      <c r="O5" s="229">
        <v>0.2</v>
      </c>
      <c r="P5" s="229">
        <v>0.4</v>
      </c>
      <c r="Q5" s="229">
        <v>0.6</v>
      </c>
      <c r="R5" s="229">
        <v>0.8</v>
      </c>
      <c r="T5" s="228">
        <v>5</v>
      </c>
    </row>
    <row r="6" spans="1:20">
      <c r="B6" s="228">
        <v>1.5</v>
      </c>
      <c r="C6" s="229">
        <v>0</v>
      </c>
      <c r="D6" s="229">
        <v>0</v>
      </c>
      <c r="E6" s="229">
        <v>0</v>
      </c>
      <c r="F6" s="229">
        <v>0</v>
      </c>
      <c r="G6" s="229">
        <v>0</v>
      </c>
      <c r="H6" s="229">
        <v>0</v>
      </c>
      <c r="I6" s="229">
        <v>0</v>
      </c>
      <c r="J6" s="229">
        <v>0</v>
      </c>
      <c r="K6" s="229">
        <v>0</v>
      </c>
      <c r="L6" s="229">
        <v>0</v>
      </c>
      <c r="M6" s="229">
        <v>0.1</v>
      </c>
      <c r="N6" s="229">
        <v>0.16700000000000001</v>
      </c>
      <c r="O6" s="229">
        <v>0.33300000000000002</v>
      </c>
      <c r="P6" s="229">
        <v>0.5</v>
      </c>
      <c r="Q6" s="229">
        <v>0.66700000000000004</v>
      </c>
      <c r="R6" s="229">
        <v>0.83299999999999996</v>
      </c>
      <c r="T6" s="228">
        <v>4</v>
      </c>
    </row>
    <row r="7" spans="1:20">
      <c r="B7" s="228">
        <v>1.75</v>
      </c>
      <c r="C7" s="229">
        <v>0</v>
      </c>
      <c r="D7" s="229">
        <v>0</v>
      </c>
      <c r="E7" s="229">
        <v>0</v>
      </c>
      <c r="F7" s="229">
        <v>0</v>
      </c>
      <c r="G7" s="229">
        <v>0</v>
      </c>
      <c r="H7" s="229">
        <v>0</v>
      </c>
      <c r="I7" s="229">
        <v>0</v>
      </c>
      <c r="J7" s="229">
        <v>0</v>
      </c>
      <c r="K7" s="229">
        <v>0</v>
      </c>
      <c r="L7" s="229">
        <v>0.1</v>
      </c>
      <c r="M7" s="229">
        <v>0.14299999999999999</v>
      </c>
      <c r="N7" s="229">
        <v>0.28599999999999998</v>
      </c>
      <c r="O7" s="229">
        <v>0.42899999999999999</v>
      </c>
      <c r="P7" s="229">
        <v>0.57099999999999995</v>
      </c>
      <c r="Q7" s="229">
        <v>0.71399999999999997</v>
      </c>
      <c r="R7" s="229">
        <v>0.85699999999999998</v>
      </c>
      <c r="T7" s="228">
        <v>3</v>
      </c>
    </row>
    <row r="8" spans="1:20">
      <c r="B8" s="228">
        <v>2</v>
      </c>
      <c r="C8" s="229">
        <v>0</v>
      </c>
      <c r="D8" s="229">
        <v>0</v>
      </c>
      <c r="E8" s="229">
        <v>0</v>
      </c>
      <c r="F8" s="229">
        <v>0</v>
      </c>
      <c r="G8" s="229">
        <v>0</v>
      </c>
      <c r="H8" s="229">
        <v>0</v>
      </c>
      <c r="I8" s="229">
        <v>0</v>
      </c>
      <c r="J8" s="229">
        <v>0</v>
      </c>
      <c r="K8" s="229">
        <v>0.1</v>
      </c>
      <c r="L8" s="229">
        <v>0.125</v>
      </c>
      <c r="M8" s="229">
        <v>0.25</v>
      </c>
      <c r="N8" s="229">
        <v>0.375</v>
      </c>
      <c r="O8" s="229">
        <v>0.5</v>
      </c>
      <c r="P8" s="229">
        <v>0.625</v>
      </c>
      <c r="Q8" s="229">
        <v>0.75</v>
      </c>
      <c r="R8" s="229">
        <v>0.875</v>
      </c>
      <c r="T8" s="228">
        <v>2.75</v>
      </c>
    </row>
    <row r="9" spans="1:20">
      <c r="B9" s="228">
        <v>2.25</v>
      </c>
      <c r="C9" s="229">
        <v>0</v>
      </c>
      <c r="D9" s="229">
        <v>0</v>
      </c>
      <c r="E9" s="229">
        <v>0</v>
      </c>
      <c r="F9" s="229">
        <v>0</v>
      </c>
      <c r="G9" s="229">
        <v>0</v>
      </c>
      <c r="H9" s="229">
        <v>0</v>
      </c>
      <c r="I9" s="229">
        <v>0</v>
      </c>
      <c r="J9" s="229">
        <v>0.1</v>
      </c>
      <c r="K9" s="229">
        <v>0.111</v>
      </c>
      <c r="L9" s="229">
        <v>0.222</v>
      </c>
      <c r="M9" s="229">
        <v>0.33300000000000002</v>
      </c>
      <c r="N9" s="229">
        <v>0.44400000000000001</v>
      </c>
      <c r="O9" s="229">
        <v>0.55600000000000005</v>
      </c>
      <c r="P9" s="229">
        <v>0.66700000000000004</v>
      </c>
      <c r="Q9" s="229">
        <v>0.77800000000000002</v>
      </c>
      <c r="R9" s="229">
        <v>0.88900000000000001</v>
      </c>
      <c r="T9" s="228">
        <v>2.5</v>
      </c>
    </row>
    <row r="10" spans="1:20">
      <c r="B10" s="228">
        <v>2.5</v>
      </c>
      <c r="C10" s="229">
        <v>0</v>
      </c>
      <c r="D10" s="229">
        <v>0</v>
      </c>
      <c r="E10" s="229">
        <v>0</v>
      </c>
      <c r="F10" s="229">
        <v>0</v>
      </c>
      <c r="G10" s="229">
        <v>0</v>
      </c>
      <c r="H10" s="229">
        <v>0</v>
      </c>
      <c r="I10" s="229">
        <v>0.1</v>
      </c>
      <c r="J10" s="229">
        <v>0.1</v>
      </c>
      <c r="K10" s="229">
        <v>0.2</v>
      </c>
      <c r="L10" s="229">
        <v>0.3</v>
      </c>
      <c r="M10" s="229">
        <v>0.4</v>
      </c>
      <c r="N10" s="229">
        <v>0.5</v>
      </c>
      <c r="O10" s="229">
        <v>0.6</v>
      </c>
      <c r="P10" s="229">
        <v>0.7</v>
      </c>
      <c r="Q10" s="229">
        <v>0.8</v>
      </c>
      <c r="R10" s="229">
        <v>0.9</v>
      </c>
      <c r="T10" s="228">
        <v>2.25</v>
      </c>
    </row>
    <row r="11" spans="1:20">
      <c r="B11" s="228">
        <v>2.75</v>
      </c>
      <c r="C11" s="229">
        <v>0</v>
      </c>
      <c r="D11" s="229">
        <v>0</v>
      </c>
      <c r="E11" s="229">
        <v>0</v>
      </c>
      <c r="F11" s="229">
        <v>0</v>
      </c>
      <c r="G11" s="229">
        <v>0</v>
      </c>
      <c r="H11" s="229">
        <v>0.1</v>
      </c>
      <c r="I11" s="229">
        <v>0.1</v>
      </c>
      <c r="J11" s="229">
        <v>0.182</v>
      </c>
      <c r="K11" s="229">
        <v>0.27300000000000002</v>
      </c>
      <c r="L11" s="229">
        <v>0.36399999999999999</v>
      </c>
      <c r="M11" s="229">
        <v>0.45500000000000002</v>
      </c>
      <c r="N11" s="229">
        <v>0.54500000000000004</v>
      </c>
      <c r="O11" s="229">
        <v>0.63600000000000001</v>
      </c>
      <c r="P11" s="229">
        <v>0.72699999999999998</v>
      </c>
      <c r="Q11" s="229">
        <v>0.81799999999999995</v>
      </c>
      <c r="R11" s="229">
        <v>0.90900000000000003</v>
      </c>
      <c r="T11" s="228">
        <v>2</v>
      </c>
    </row>
    <row r="12" spans="1:20">
      <c r="B12" s="228">
        <v>3</v>
      </c>
      <c r="C12" s="229">
        <v>0</v>
      </c>
      <c r="D12" s="229">
        <v>0</v>
      </c>
      <c r="E12" s="229">
        <v>0</v>
      </c>
      <c r="F12" s="229">
        <v>0</v>
      </c>
      <c r="G12" s="229">
        <v>0.1</v>
      </c>
      <c r="H12" s="229">
        <v>0.1</v>
      </c>
      <c r="I12" s="229">
        <v>0.16700000000000001</v>
      </c>
      <c r="J12" s="229">
        <v>0.25</v>
      </c>
      <c r="K12" s="229">
        <v>0.33300000000000002</v>
      </c>
      <c r="L12" s="229">
        <v>0.41699999999999998</v>
      </c>
      <c r="M12" s="229">
        <v>0.5</v>
      </c>
      <c r="N12" s="229">
        <v>0.58299999999999996</v>
      </c>
      <c r="O12" s="229">
        <v>0.66700000000000004</v>
      </c>
      <c r="P12" s="229">
        <v>0.75</v>
      </c>
      <c r="Q12" s="229">
        <v>0.83299999999999996</v>
      </c>
      <c r="R12" s="229">
        <v>0.91700000000000004</v>
      </c>
      <c r="T12" s="228">
        <v>1.75</v>
      </c>
    </row>
    <row r="13" spans="1:20">
      <c r="B13" s="228">
        <v>4</v>
      </c>
      <c r="C13" s="229">
        <v>0</v>
      </c>
      <c r="D13" s="229">
        <v>0</v>
      </c>
      <c r="E13" s="229">
        <v>0</v>
      </c>
      <c r="F13" s="229">
        <v>0.1</v>
      </c>
      <c r="G13" s="229">
        <v>0.25</v>
      </c>
      <c r="H13" s="229">
        <v>0.313</v>
      </c>
      <c r="I13" s="229">
        <v>0.375</v>
      </c>
      <c r="J13" s="229">
        <v>0.438</v>
      </c>
      <c r="K13" s="229">
        <v>0.5</v>
      </c>
      <c r="L13" s="229">
        <v>0.56299999999999994</v>
      </c>
      <c r="M13" s="229">
        <v>0.625</v>
      </c>
      <c r="N13" s="229">
        <v>0.68799999999999994</v>
      </c>
      <c r="O13" s="229">
        <v>0.75</v>
      </c>
      <c r="P13" s="229">
        <v>0.81299999999999994</v>
      </c>
      <c r="Q13" s="229">
        <v>0.875</v>
      </c>
      <c r="R13" s="229">
        <v>0.93799999999999994</v>
      </c>
      <c r="T13" s="228">
        <v>1.5</v>
      </c>
    </row>
    <row r="14" spans="1:20">
      <c r="B14" s="228">
        <v>5</v>
      </c>
      <c r="C14" s="229">
        <v>0</v>
      </c>
      <c r="D14" s="229">
        <v>0</v>
      </c>
      <c r="E14" s="229">
        <v>0.1</v>
      </c>
      <c r="F14" s="229">
        <v>0.2</v>
      </c>
      <c r="G14" s="229">
        <v>0.4</v>
      </c>
      <c r="H14" s="229">
        <v>0.45</v>
      </c>
      <c r="I14" s="229">
        <v>0.5</v>
      </c>
      <c r="J14" s="229">
        <v>0.55000000000000004</v>
      </c>
      <c r="K14" s="229">
        <v>0.6</v>
      </c>
      <c r="L14" s="229">
        <v>0.65</v>
      </c>
      <c r="M14" s="229">
        <v>0.7</v>
      </c>
      <c r="N14" s="229">
        <v>0.75</v>
      </c>
      <c r="O14" s="229">
        <v>0.8</v>
      </c>
      <c r="P14" s="229">
        <v>0.85</v>
      </c>
      <c r="Q14" s="229">
        <v>0.9</v>
      </c>
      <c r="R14" s="229">
        <v>0.95</v>
      </c>
      <c r="T14" s="228">
        <v>1.25</v>
      </c>
    </row>
    <row r="15" spans="1:20">
      <c r="B15" s="228">
        <v>6</v>
      </c>
      <c r="C15" s="229">
        <v>0</v>
      </c>
      <c r="D15" s="229">
        <v>0.1</v>
      </c>
      <c r="E15" s="229">
        <v>0.16700000000000001</v>
      </c>
      <c r="F15" s="229">
        <v>0.33300000000000002</v>
      </c>
      <c r="G15" s="229">
        <v>0.5</v>
      </c>
      <c r="H15" s="229">
        <v>0.54200000000000004</v>
      </c>
      <c r="I15" s="229">
        <v>0.58299999999999996</v>
      </c>
      <c r="J15" s="229">
        <v>0.625</v>
      </c>
      <c r="K15" s="229">
        <v>0.66700000000000004</v>
      </c>
      <c r="L15" s="229">
        <v>0.70799999999999996</v>
      </c>
      <c r="M15" s="229">
        <v>0.75</v>
      </c>
      <c r="N15" s="229">
        <v>0.79200000000000004</v>
      </c>
      <c r="O15" s="229">
        <v>0.83299999999999996</v>
      </c>
      <c r="P15" s="229">
        <v>0.875</v>
      </c>
      <c r="Q15" s="229">
        <v>0.91700000000000004</v>
      </c>
      <c r="R15" s="229">
        <v>0.95799999999999996</v>
      </c>
      <c r="T15" s="228">
        <v>1</v>
      </c>
    </row>
    <row r="16" spans="1:20">
      <c r="T16" s="228">
        <v>0.75</v>
      </c>
    </row>
    <row r="17" spans="20:20">
      <c r="T17" s="228">
        <v>0.5</v>
      </c>
    </row>
    <row r="18" spans="20:20">
      <c r="T18" s="228">
        <v>0.25</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A7A42-60BC-492A-8CA7-D3473B837FA3}">
  <sheetPr>
    <tabColor theme="4" tint="0.39997558519241921"/>
    <pageSetUpPr fitToPage="1"/>
  </sheetPr>
  <dimension ref="A1:K46"/>
  <sheetViews>
    <sheetView showGridLines="0" view="pageBreakPreview" zoomScaleNormal="100" zoomScaleSheetLayoutView="100" workbookViewId="0">
      <selection activeCell="A5" sqref="A5:J25"/>
    </sheetView>
  </sheetViews>
  <sheetFormatPr defaultColWidth="9" defaultRowHeight="18"/>
  <cols>
    <col min="1" max="32" width="10.58203125" style="10" customWidth="1"/>
    <col min="33" max="16384" width="9" style="10"/>
  </cols>
  <sheetData>
    <row r="1" spans="1:11" ht="20.149999999999999" customHeight="1">
      <c r="A1" s="10" t="s">
        <v>176</v>
      </c>
      <c r="J1" s="96"/>
    </row>
    <row r="2" spans="1:11" ht="12.65" customHeight="1">
      <c r="A2" s="19"/>
    </row>
    <row r="3" spans="1:11" ht="28.5" customHeight="1" thickBot="1">
      <c r="A3" s="20" t="s">
        <v>27</v>
      </c>
      <c r="K3" s="97" t="s">
        <v>145</v>
      </c>
    </row>
    <row r="4" spans="1:11" ht="20.149999999999999" customHeight="1">
      <c r="A4" s="492" t="s">
        <v>28</v>
      </c>
      <c r="B4" s="493"/>
      <c r="C4" s="493"/>
      <c r="D4" s="493"/>
      <c r="E4" s="493"/>
      <c r="F4" s="493"/>
      <c r="G4" s="493"/>
      <c r="H4" s="493"/>
      <c r="I4" s="493"/>
      <c r="J4" s="494"/>
    </row>
    <row r="5" spans="1:11" ht="20.149999999999999" customHeight="1">
      <c r="A5" s="495"/>
      <c r="B5" s="496"/>
      <c r="C5" s="496"/>
      <c r="D5" s="496"/>
      <c r="E5" s="496"/>
      <c r="F5" s="496"/>
      <c r="G5" s="496"/>
      <c r="H5" s="496"/>
      <c r="I5" s="496"/>
      <c r="J5" s="497"/>
    </row>
    <row r="6" spans="1:11" ht="20.149999999999999" customHeight="1">
      <c r="A6" s="498"/>
      <c r="B6" s="499"/>
      <c r="C6" s="499"/>
      <c r="D6" s="499"/>
      <c r="E6" s="499"/>
      <c r="F6" s="499"/>
      <c r="G6" s="499"/>
      <c r="H6" s="499"/>
      <c r="I6" s="499"/>
      <c r="J6" s="500"/>
    </row>
    <row r="7" spans="1:11" ht="20.149999999999999" customHeight="1">
      <c r="A7" s="498"/>
      <c r="B7" s="499"/>
      <c r="C7" s="499"/>
      <c r="D7" s="499"/>
      <c r="E7" s="499"/>
      <c r="F7" s="499"/>
      <c r="G7" s="499"/>
      <c r="H7" s="499"/>
      <c r="I7" s="499"/>
      <c r="J7" s="500"/>
    </row>
    <row r="8" spans="1:11" ht="20.149999999999999" customHeight="1">
      <c r="A8" s="498"/>
      <c r="B8" s="499"/>
      <c r="C8" s="499"/>
      <c r="D8" s="499"/>
      <c r="E8" s="499"/>
      <c r="F8" s="499"/>
      <c r="G8" s="499"/>
      <c r="H8" s="499"/>
      <c r="I8" s="499"/>
      <c r="J8" s="500"/>
    </row>
    <row r="9" spans="1:11" ht="20.149999999999999" customHeight="1">
      <c r="A9" s="498"/>
      <c r="B9" s="499"/>
      <c r="C9" s="499"/>
      <c r="D9" s="499"/>
      <c r="E9" s="499"/>
      <c r="F9" s="499"/>
      <c r="G9" s="499"/>
      <c r="H9" s="499"/>
      <c r="I9" s="499"/>
      <c r="J9" s="500"/>
    </row>
    <row r="10" spans="1:11" ht="20.149999999999999" customHeight="1">
      <c r="A10" s="498"/>
      <c r="B10" s="499"/>
      <c r="C10" s="499"/>
      <c r="D10" s="499"/>
      <c r="E10" s="499"/>
      <c r="F10" s="499"/>
      <c r="G10" s="499"/>
      <c r="H10" s="499"/>
      <c r="I10" s="499"/>
      <c r="J10" s="500"/>
    </row>
    <row r="11" spans="1:11" ht="20.149999999999999" customHeight="1">
      <c r="A11" s="498"/>
      <c r="B11" s="499"/>
      <c r="C11" s="499"/>
      <c r="D11" s="499"/>
      <c r="E11" s="499"/>
      <c r="F11" s="499"/>
      <c r="G11" s="499"/>
      <c r="H11" s="499"/>
      <c r="I11" s="499"/>
      <c r="J11" s="500"/>
    </row>
    <row r="12" spans="1:11" ht="20.149999999999999" customHeight="1">
      <c r="A12" s="498"/>
      <c r="B12" s="499"/>
      <c r="C12" s="499"/>
      <c r="D12" s="499"/>
      <c r="E12" s="499"/>
      <c r="F12" s="499"/>
      <c r="G12" s="499"/>
      <c r="H12" s="499"/>
      <c r="I12" s="499"/>
      <c r="J12" s="500"/>
    </row>
    <row r="13" spans="1:11" ht="20.149999999999999" customHeight="1">
      <c r="A13" s="498"/>
      <c r="B13" s="499"/>
      <c r="C13" s="499"/>
      <c r="D13" s="499"/>
      <c r="E13" s="499"/>
      <c r="F13" s="499"/>
      <c r="G13" s="499"/>
      <c r="H13" s="499"/>
      <c r="I13" s="499"/>
      <c r="J13" s="500"/>
    </row>
    <row r="14" spans="1:11">
      <c r="A14" s="498"/>
      <c r="B14" s="499"/>
      <c r="C14" s="499"/>
      <c r="D14" s="499"/>
      <c r="E14" s="499"/>
      <c r="F14" s="499"/>
      <c r="G14" s="499"/>
      <c r="H14" s="499"/>
      <c r="I14" s="499"/>
      <c r="J14" s="500"/>
    </row>
    <row r="15" spans="1:11">
      <c r="A15" s="498"/>
      <c r="B15" s="499"/>
      <c r="C15" s="499"/>
      <c r="D15" s="499"/>
      <c r="E15" s="499"/>
      <c r="F15" s="499"/>
      <c r="G15" s="499"/>
      <c r="H15" s="499"/>
      <c r="I15" s="499"/>
      <c r="J15" s="500"/>
    </row>
    <row r="16" spans="1:11">
      <c r="A16" s="498"/>
      <c r="B16" s="499"/>
      <c r="C16" s="499"/>
      <c r="D16" s="499"/>
      <c r="E16" s="499"/>
      <c r="F16" s="499"/>
      <c r="G16" s="499"/>
      <c r="H16" s="499"/>
      <c r="I16" s="499"/>
      <c r="J16" s="500"/>
    </row>
    <row r="17" spans="1:10">
      <c r="A17" s="498"/>
      <c r="B17" s="499"/>
      <c r="C17" s="499"/>
      <c r="D17" s="499"/>
      <c r="E17" s="499"/>
      <c r="F17" s="499"/>
      <c r="G17" s="499"/>
      <c r="H17" s="499"/>
      <c r="I17" s="499"/>
      <c r="J17" s="500"/>
    </row>
    <row r="18" spans="1:10">
      <c r="A18" s="498"/>
      <c r="B18" s="499"/>
      <c r="C18" s="499"/>
      <c r="D18" s="499"/>
      <c r="E18" s="499"/>
      <c r="F18" s="499"/>
      <c r="G18" s="499"/>
      <c r="H18" s="499"/>
      <c r="I18" s="499"/>
      <c r="J18" s="500"/>
    </row>
    <row r="19" spans="1:10">
      <c r="A19" s="498"/>
      <c r="B19" s="499"/>
      <c r="C19" s="499"/>
      <c r="D19" s="499"/>
      <c r="E19" s="499"/>
      <c r="F19" s="499"/>
      <c r="G19" s="499"/>
      <c r="H19" s="499"/>
      <c r="I19" s="499"/>
      <c r="J19" s="500"/>
    </row>
    <row r="20" spans="1:10">
      <c r="A20" s="498"/>
      <c r="B20" s="499"/>
      <c r="C20" s="499"/>
      <c r="D20" s="499"/>
      <c r="E20" s="499"/>
      <c r="F20" s="499"/>
      <c r="G20" s="499"/>
      <c r="H20" s="499"/>
      <c r="I20" s="499"/>
      <c r="J20" s="500"/>
    </row>
    <row r="21" spans="1:10">
      <c r="A21" s="498"/>
      <c r="B21" s="499"/>
      <c r="C21" s="499"/>
      <c r="D21" s="499"/>
      <c r="E21" s="499"/>
      <c r="F21" s="499"/>
      <c r="G21" s="499"/>
      <c r="H21" s="499"/>
      <c r="I21" s="499"/>
      <c r="J21" s="500"/>
    </row>
    <row r="22" spans="1:10">
      <c r="A22" s="498"/>
      <c r="B22" s="499"/>
      <c r="C22" s="499"/>
      <c r="D22" s="499"/>
      <c r="E22" s="499"/>
      <c r="F22" s="499"/>
      <c r="G22" s="499"/>
      <c r="H22" s="499"/>
      <c r="I22" s="499"/>
      <c r="J22" s="500"/>
    </row>
    <row r="23" spans="1:10">
      <c r="A23" s="498"/>
      <c r="B23" s="499"/>
      <c r="C23" s="499"/>
      <c r="D23" s="499"/>
      <c r="E23" s="499"/>
      <c r="F23" s="499"/>
      <c r="G23" s="499"/>
      <c r="H23" s="499"/>
      <c r="I23" s="499"/>
      <c r="J23" s="500"/>
    </row>
    <row r="24" spans="1:10">
      <c r="A24" s="498"/>
      <c r="B24" s="499"/>
      <c r="C24" s="499"/>
      <c r="D24" s="499"/>
      <c r="E24" s="499"/>
      <c r="F24" s="499"/>
      <c r="G24" s="499"/>
      <c r="H24" s="499"/>
      <c r="I24" s="499"/>
      <c r="J24" s="500"/>
    </row>
    <row r="25" spans="1:10">
      <c r="A25" s="501"/>
      <c r="B25" s="502"/>
      <c r="C25" s="502"/>
      <c r="D25" s="502"/>
      <c r="E25" s="502"/>
      <c r="F25" s="502"/>
      <c r="G25" s="502"/>
      <c r="H25" s="502"/>
      <c r="I25" s="502"/>
      <c r="J25" s="503"/>
    </row>
    <row r="26" spans="1:10">
      <c r="A26" s="504" t="s">
        <v>29</v>
      </c>
      <c r="B26" s="505"/>
      <c r="C26" s="505"/>
      <c r="D26" s="505"/>
      <c r="E26" s="506"/>
      <c r="F26" s="507" t="s">
        <v>30</v>
      </c>
      <c r="G26" s="505"/>
      <c r="H26" s="505"/>
      <c r="I26" s="505"/>
      <c r="J26" s="508"/>
    </row>
    <row r="27" spans="1:10">
      <c r="A27" s="495"/>
      <c r="B27" s="496"/>
      <c r="C27" s="496"/>
      <c r="D27" s="496"/>
      <c r="E27" s="509"/>
      <c r="F27" s="514"/>
      <c r="G27" s="496"/>
      <c r="H27" s="496"/>
      <c r="I27" s="496"/>
      <c r="J27" s="497"/>
    </row>
    <row r="28" spans="1:10">
      <c r="A28" s="498"/>
      <c r="B28" s="499"/>
      <c r="C28" s="499"/>
      <c r="D28" s="499"/>
      <c r="E28" s="510"/>
      <c r="F28" s="515"/>
      <c r="G28" s="499"/>
      <c r="H28" s="499"/>
      <c r="I28" s="499"/>
      <c r="J28" s="500"/>
    </row>
    <row r="29" spans="1:10">
      <c r="A29" s="498"/>
      <c r="B29" s="499"/>
      <c r="C29" s="499"/>
      <c r="D29" s="499"/>
      <c r="E29" s="510"/>
      <c r="F29" s="515"/>
      <c r="G29" s="499"/>
      <c r="H29" s="499"/>
      <c r="I29" s="499"/>
      <c r="J29" s="500"/>
    </row>
    <row r="30" spans="1:10">
      <c r="A30" s="498"/>
      <c r="B30" s="499"/>
      <c r="C30" s="499"/>
      <c r="D30" s="499"/>
      <c r="E30" s="510"/>
      <c r="F30" s="515"/>
      <c r="G30" s="499"/>
      <c r="H30" s="499"/>
      <c r="I30" s="499"/>
      <c r="J30" s="500"/>
    </row>
    <row r="31" spans="1:10">
      <c r="A31" s="498"/>
      <c r="B31" s="499"/>
      <c r="C31" s="499"/>
      <c r="D31" s="499"/>
      <c r="E31" s="510"/>
      <c r="F31" s="515"/>
      <c r="G31" s="499"/>
      <c r="H31" s="499"/>
      <c r="I31" s="499"/>
      <c r="J31" s="500"/>
    </row>
    <row r="32" spans="1:10">
      <c r="A32" s="498"/>
      <c r="B32" s="499"/>
      <c r="C32" s="499"/>
      <c r="D32" s="499"/>
      <c r="E32" s="510"/>
      <c r="F32" s="515"/>
      <c r="G32" s="499"/>
      <c r="H32" s="499"/>
      <c r="I32" s="499"/>
      <c r="J32" s="500"/>
    </row>
    <row r="33" spans="1:10">
      <c r="A33" s="498"/>
      <c r="B33" s="499"/>
      <c r="C33" s="499"/>
      <c r="D33" s="499"/>
      <c r="E33" s="510"/>
      <c r="F33" s="515"/>
      <c r="G33" s="499"/>
      <c r="H33" s="499"/>
      <c r="I33" s="499"/>
      <c r="J33" s="500"/>
    </row>
    <row r="34" spans="1:10">
      <c r="A34" s="498"/>
      <c r="B34" s="499"/>
      <c r="C34" s="499"/>
      <c r="D34" s="499"/>
      <c r="E34" s="510"/>
      <c r="F34" s="515"/>
      <c r="G34" s="499"/>
      <c r="H34" s="499"/>
      <c r="I34" s="499"/>
      <c r="J34" s="500"/>
    </row>
    <row r="35" spans="1:10">
      <c r="A35" s="498"/>
      <c r="B35" s="499"/>
      <c r="C35" s="499"/>
      <c r="D35" s="499"/>
      <c r="E35" s="510"/>
      <c r="F35" s="515"/>
      <c r="G35" s="499"/>
      <c r="H35" s="499"/>
      <c r="I35" s="499"/>
      <c r="J35" s="500"/>
    </row>
    <row r="36" spans="1:10">
      <c r="A36" s="498"/>
      <c r="B36" s="499"/>
      <c r="C36" s="499"/>
      <c r="D36" s="499"/>
      <c r="E36" s="510"/>
      <c r="F36" s="515"/>
      <c r="G36" s="499"/>
      <c r="H36" s="499"/>
      <c r="I36" s="499"/>
      <c r="J36" s="500"/>
    </row>
    <row r="37" spans="1:10">
      <c r="A37" s="498"/>
      <c r="B37" s="499"/>
      <c r="C37" s="499"/>
      <c r="D37" s="499"/>
      <c r="E37" s="510"/>
      <c r="F37" s="515"/>
      <c r="G37" s="499"/>
      <c r="H37" s="499"/>
      <c r="I37" s="499"/>
      <c r="J37" s="500"/>
    </row>
    <row r="38" spans="1:10">
      <c r="A38" s="498"/>
      <c r="B38" s="499"/>
      <c r="C38" s="499"/>
      <c r="D38" s="499"/>
      <c r="E38" s="510"/>
      <c r="F38" s="515"/>
      <c r="G38" s="499"/>
      <c r="H38" s="499"/>
      <c r="I38" s="499"/>
      <c r="J38" s="500"/>
    </row>
    <row r="39" spans="1:10">
      <c r="A39" s="498"/>
      <c r="B39" s="499"/>
      <c r="C39" s="499"/>
      <c r="D39" s="499"/>
      <c r="E39" s="510"/>
      <c r="F39" s="515"/>
      <c r="G39" s="499"/>
      <c r="H39" s="499"/>
      <c r="I39" s="499"/>
      <c r="J39" s="500"/>
    </row>
    <row r="40" spans="1:10">
      <c r="A40" s="498"/>
      <c r="B40" s="499"/>
      <c r="C40" s="499"/>
      <c r="D40" s="499"/>
      <c r="E40" s="510"/>
      <c r="F40" s="515"/>
      <c r="G40" s="499"/>
      <c r="H40" s="499"/>
      <c r="I40" s="499"/>
      <c r="J40" s="500"/>
    </row>
    <row r="41" spans="1:10">
      <c r="A41" s="498"/>
      <c r="B41" s="499"/>
      <c r="C41" s="499"/>
      <c r="D41" s="499"/>
      <c r="E41" s="510"/>
      <c r="F41" s="515"/>
      <c r="G41" s="499"/>
      <c r="H41" s="499"/>
      <c r="I41" s="499"/>
      <c r="J41" s="500"/>
    </row>
    <row r="42" spans="1:10">
      <c r="A42" s="498"/>
      <c r="B42" s="499"/>
      <c r="C42" s="499"/>
      <c r="D42" s="499"/>
      <c r="E42" s="510"/>
      <c r="F42" s="515"/>
      <c r="G42" s="499"/>
      <c r="H42" s="499"/>
      <c r="I42" s="499"/>
      <c r="J42" s="500"/>
    </row>
    <row r="43" spans="1:10">
      <c r="A43" s="498"/>
      <c r="B43" s="499"/>
      <c r="C43" s="499"/>
      <c r="D43" s="499"/>
      <c r="E43" s="510"/>
      <c r="F43" s="515"/>
      <c r="G43" s="499"/>
      <c r="H43" s="499"/>
      <c r="I43" s="499"/>
      <c r="J43" s="500"/>
    </row>
    <row r="44" spans="1:10">
      <c r="A44" s="498"/>
      <c r="B44" s="499"/>
      <c r="C44" s="499"/>
      <c r="D44" s="499"/>
      <c r="E44" s="510"/>
      <c r="F44" s="515"/>
      <c r="G44" s="499"/>
      <c r="H44" s="499"/>
      <c r="I44" s="499"/>
      <c r="J44" s="500"/>
    </row>
    <row r="45" spans="1:10">
      <c r="A45" s="498"/>
      <c r="B45" s="499"/>
      <c r="C45" s="499"/>
      <c r="D45" s="499"/>
      <c r="E45" s="510"/>
      <c r="F45" s="515"/>
      <c r="G45" s="499"/>
      <c r="H45" s="499"/>
      <c r="I45" s="499"/>
      <c r="J45" s="500"/>
    </row>
    <row r="46" spans="1:10" ht="18.5" thickBot="1">
      <c r="A46" s="511"/>
      <c r="B46" s="512"/>
      <c r="C46" s="512"/>
      <c r="D46" s="512"/>
      <c r="E46" s="513"/>
      <c r="F46" s="516"/>
      <c r="G46" s="512"/>
      <c r="H46" s="512"/>
      <c r="I46" s="512"/>
      <c r="J46" s="517"/>
    </row>
  </sheetData>
  <mergeCells count="6">
    <mergeCell ref="A4:J4"/>
    <mergeCell ref="A5:J25"/>
    <mergeCell ref="A26:E26"/>
    <mergeCell ref="F26:J26"/>
    <mergeCell ref="A27:E46"/>
    <mergeCell ref="F27:J46"/>
  </mergeCells>
  <phoneticPr fontId="1"/>
  <conditionalFormatting sqref="A5">
    <cfRule type="expression" dxfId="151" priority="3">
      <formula>A5&lt;&gt;""</formula>
    </cfRule>
  </conditionalFormatting>
  <conditionalFormatting sqref="A27">
    <cfRule type="expression" dxfId="150" priority="2">
      <formula>A27&lt;&gt;""</formula>
    </cfRule>
  </conditionalFormatting>
  <conditionalFormatting sqref="F27">
    <cfRule type="expression" dxfId="149" priority="1">
      <formula>F27&lt;&gt;""</formula>
    </cfRule>
  </conditionalFormatting>
  <pageMargins left="0.70866141732283472" right="0.51181102362204722" top="0.35433070866141736" bottom="0.15748031496062992" header="0.31496062992125984" footer="0.31496062992125984"/>
  <pageSetup paperSize="9" scale="7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27A40-67A8-4FCB-A07E-88965FBA740C}">
  <sheetPr>
    <tabColor theme="4" tint="0.39997558519241921"/>
    <pageSetUpPr fitToPage="1"/>
  </sheetPr>
  <dimension ref="A1:O92"/>
  <sheetViews>
    <sheetView showGridLines="0" view="pageBreakPreview" zoomScale="85" zoomScaleNormal="75" zoomScaleSheetLayoutView="85" workbookViewId="0">
      <selection activeCell="B2" sqref="B2:E2"/>
    </sheetView>
  </sheetViews>
  <sheetFormatPr defaultColWidth="9" defaultRowHeight="15" customHeight="1"/>
  <cols>
    <col min="1" max="1" width="4" style="10" customWidth="1"/>
    <col min="2" max="3" width="30.58203125" style="10" customWidth="1"/>
    <col min="4" max="7" width="15.58203125" style="10" customWidth="1"/>
    <col min="8" max="11" width="18.25" style="10" customWidth="1"/>
    <col min="12" max="12" width="7.58203125" style="10" bestFit="1" customWidth="1"/>
    <col min="13" max="13" width="18.25" style="10" customWidth="1"/>
    <col min="14" max="14" width="2.08203125" style="10" customWidth="1"/>
    <col min="15" max="15" width="9" style="10"/>
    <col min="16" max="18" width="12" style="10" customWidth="1"/>
    <col min="19" max="19" width="15.25" style="10" customWidth="1"/>
    <col min="20" max="20" width="18.08203125" style="10" bestFit="1" customWidth="1"/>
    <col min="21" max="22" width="21" style="10" bestFit="1" customWidth="1"/>
    <col min="23" max="24" width="16.58203125" style="10" customWidth="1"/>
    <col min="25" max="25" width="10.58203125" style="10" customWidth="1"/>
    <col min="26" max="16384" width="9" style="10"/>
  </cols>
  <sheetData>
    <row r="1" spans="1:15" ht="30" customHeight="1">
      <c r="B1" s="98" t="s">
        <v>146</v>
      </c>
      <c r="M1" s="22"/>
      <c r="O1" s="226" t="s">
        <v>225</v>
      </c>
    </row>
    <row r="2" spans="1:15" ht="25" customHeight="1">
      <c r="B2" s="544" t="s">
        <v>147</v>
      </c>
      <c r="C2" s="544"/>
      <c r="D2" s="544"/>
      <c r="E2" s="544"/>
    </row>
    <row r="3" spans="1:15" ht="25" customHeight="1" thickBot="1">
      <c r="B3" s="545" t="s">
        <v>9</v>
      </c>
      <c r="C3" s="546"/>
      <c r="D3" s="547"/>
      <c r="E3" s="548"/>
      <c r="F3" s="13"/>
      <c r="M3" s="99" t="s">
        <v>31</v>
      </c>
    </row>
    <row r="4" spans="1:15" ht="18" customHeight="1" thickBot="1">
      <c r="B4" s="549" t="s">
        <v>96</v>
      </c>
      <c r="C4" s="550"/>
      <c r="D4" s="100" t="s">
        <v>33</v>
      </c>
      <c r="E4" s="101" t="s">
        <v>34</v>
      </c>
      <c r="F4" s="13"/>
      <c r="M4" s="102" t="s">
        <v>35</v>
      </c>
    </row>
    <row r="5" spans="1:15" ht="25" customHeight="1">
      <c r="B5" s="551"/>
      <c r="C5" s="552"/>
      <c r="D5" s="103"/>
      <c r="E5" s="103"/>
      <c r="F5" s="13"/>
    </row>
    <row r="6" spans="1:15" ht="18" customHeight="1">
      <c r="B6" s="13"/>
      <c r="C6" s="13"/>
      <c r="D6" s="25"/>
      <c r="E6" s="25"/>
      <c r="F6" s="13"/>
    </row>
    <row r="7" spans="1:15" ht="15" customHeight="1">
      <c r="B7" s="13"/>
      <c r="C7" s="13"/>
      <c r="D7" s="25"/>
      <c r="E7" s="25"/>
    </row>
    <row r="8" spans="1:15" ht="18" customHeight="1">
      <c r="B8" s="9" t="s">
        <v>36</v>
      </c>
    </row>
    <row r="9" spans="1:15" ht="10" customHeight="1">
      <c r="B9" s="26"/>
    </row>
    <row r="10" spans="1:15" ht="18" customHeight="1">
      <c r="B10" s="9" t="s">
        <v>37</v>
      </c>
      <c r="K10" s="27"/>
    </row>
    <row r="11" spans="1:15" ht="31.5" customHeight="1">
      <c r="A11" s="28"/>
      <c r="B11" s="542" t="s">
        <v>38</v>
      </c>
      <c r="C11" s="553"/>
      <c r="D11" s="553"/>
      <c r="E11" s="536"/>
      <c r="F11" s="525" t="s">
        <v>32</v>
      </c>
      <c r="G11" s="543"/>
      <c r="H11" s="104" t="s">
        <v>39</v>
      </c>
      <c r="I11" s="534" t="s">
        <v>40</v>
      </c>
      <c r="J11" s="534" t="s">
        <v>41</v>
      </c>
      <c r="K11" s="525" t="s">
        <v>42</v>
      </c>
      <c r="L11" s="536"/>
      <c r="M11" s="522" t="s">
        <v>148</v>
      </c>
    </row>
    <row r="12" spans="1:15" ht="20.149999999999999" customHeight="1">
      <c r="A12" s="28"/>
      <c r="B12" s="104" t="s">
        <v>43</v>
      </c>
      <c r="C12" s="104" t="s">
        <v>44</v>
      </c>
      <c r="D12" s="104" t="s">
        <v>45</v>
      </c>
      <c r="E12" s="104" t="s">
        <v>46</v>
      </c>
      <c r="F12" s="104" t="s">
        <v>33</v>
      </c>
      <c r="G12" s="104" t="s">
        <v>34</v>
      </c>
      <c r="H12" s="105" t="s">
        <v>149</v>
      </c>
      <c r="I12" s="534"/>
      <c r="J12" s="535"/>
      <c r="K12" s="30"/>
      <c r="L12" s="30" t="s">
        <v>47</v>
      </c>
      <c r="M12" s="524"/>
    </row>
    <row r="13" spans="1:15" ht="22" customHeight="1">
      <c r="A13" s="28">
        <v>1</v>
      </c>
      <c r="B13" s="107"/>
      <c r="C13" s="107"/>
      <c r="D13" s="107"/>
      <c r="E13" s="107"/>
      <c r="F13" s="108"/>
      <c r="G13" s="108"/>
      <c r="H13" s="109"/>
      <c r="I13" s="110"/>
      <c r="J13" s="110"/>
      <c r="K13" s="107"/>
      <c r="L13" s="107"/>
      <c r="M13" s="111">
        <f>ROUNDDOWN(IF(AND(I13="",J13=""),H13,H13*I13*J13),0)</f>
        <v>0</v>
      </c>
    </row>
    <row r="14" spans="1:15" ht="22" customHeight="1">
      <c r="A14" s="28">
        <v>2</v>
      </c>
      <c r="B14" s="107"/>
      <c r="C14" s="107"/>
      <c r="D14" s="107"/>
      <c r="E14" s="107"/>
      <c r="F14" s="108"/>
      <c r="G14" s="108"/>
      <c r="H14" s="109"/>
      <c r="I14" s="110"/>
      <c r="J14" s="110"/>
      <c r="K14" s="107"/>
      <c r="L14" s="107"/>
      <c r="M14" s="111">
        <f t="shared" ref="M14:M24" si="0">ROUNDDOWN(IF(AND(I14="",J14=""),H14,H14*I14*J14),0)</f>
        <v>0</v>
      </c>
    </row>
    <row r="15" spans="1:15" ht="22" customHeight="1">
      <c r="A15" s="28">
        <v>3</v>
      </c>
      <c r="B15" s="107"/>
      <c r="C15" s="107"/>
      <c r="D15" s="107"/>
      <c r="E15" s="107"/>
      <c r="F15" s="108"/>
      <c r="G15" s="108"/>
      <c r="H15" s="109"/>
      <c r="I15" s="110"/>
      <c r="J15" s="110"/>
      <c r="K15" s="107"/>
      <c r="L15" s="107"/>
      <c r="M15" s="112">
        <f t="shared" si="0"/>
        <v>0</v>
      </c>
    </row>
    <row r="16" spans="1:15" ht="22" customHeight="1">
      <c r="A16" s="28">
        <v>4</v>
      </c>
      <c r="B16" s="107"/>
      <c r="C16" s="107"/>
      <c r="D16" s="107"/>
      <c r="E16" s="107"/>
      <c r="F16" s="108"/>
      <c r="G16" s="108"/>
      <c r="H16" s="109"/>
      <c r="I16" s="110"/>
      <c r="J16" s="110"/>
      <c r="K16" s="107"/>
      <c r="L16" s="107"/>
      <c r="M16" s="112">
        <f t="shared" si="0"/>
        <v>0</v>
      </c>
    </row>
    <row r="17" spans="1:13" ht="22" customHeight="1">
      <c r="A17" s="28">
        <v>5</v>
      </c>
      <c r="B17" s="107"/>
      <c r="C17" s="107"/>
      <c r="D17" s="107"/>
      <c r="E17" s="107"/>
      <c r="F17" s="108"/>
      <c r="G17" s="108"/>
      <c r="H17" s="109"/>
      <c r="I17" s="110"/>
      <c r="J17" s="110"/>
      <c r="K17" s="107"/>
      <c r="L17" s="107"/>
      <c r="M17" s="112">
        <f t="shared" si="0"/>
        <v>0</v>
      </c>
    </row>
    <row r="18" spans="1:13" ht="22" customHeight="1">
      <c r="A18" s="28">
        <v>6</v>
      </c>
      <c r="B18" s="107"/>
      <c r="C18" s="107"/>
      <c r="D18" s="107"/>
      <c r="E18" s="107"/>
      <c r="F18" s="108"/>
      <c r="G18" s="108"/>
      <c r="H18" s="109"/>
      <c r="I18" s="110"/>
      <c r="J18" s="110"/>
      <c r="K18" s="107"/>
      <c r="L18" s="107"/>
      <c r="M18" s="112">
        <f t="shared" si="0"/>
        <v>0</v>
      </c>
    </row>
    <row r="19" spans="1:13" ht="22" customHeight="1">
      <c r="A19" s="28">
        <v>7</v>
      </c>
      <c r="B19" s="107"/>
      <c r="C19" s="107"/>
      <c r="D19" s="107"/>
      <c r="E19" s="107"/>
      <c r="F19" s="108"/>
      <c r="G19" s="108"/>
      <c r="H19" s="109"/>
      <c r="I19" s="110"/>
      <c r="J19" s="110"/>
      <c r="K19" s="107"/>
      <c r="L19" s="107"/>
      <c r="M19" s="112">
        <f t="shared" si="0"/>
        <v>0</v>
      </c>
    </row>
    <row r="20" spans="1:13" ht="22" customHeight="1">
      <c r="A20" s="28">
        <v>8</v>
      </c>
      <c r="B20" s="107"/>
      <c r="C20" s="107"/>
      <c r="D20" s="107"/>
      <c r="E20" s="107"/>
      <c r="F20" s="108"/>
      <c r="G20" s="108"/>
      <c r="H20" s="109"/>
      <c r="I20" s="110"/>
      <c r="J20" s="110"/>
      <c r="K20" s="107"/>
      <c r="L20" s="107"/>
      <c r="M20" s="112">
        <f t="shared" si="0"/>
        <v>0</v>
      </c>
    </row>
    <row r="21" spans="1:13" ht="22" customHeight="1">
      <c r="A21" s="28">
        <v>9</v>
      </c>
      <c r="B21" s="107"/>
      <c r="C21" s="107"/>
      <c r="D21" s="107"/>
      <c r="E21" s="107"/>
      <c r="F21" s="108"/>
      <c r="G21" s="108"/>
      <c r="H21" s="109"/>
      <c r="I21" s="110"/>
      <c r="J21" s="110"/>
      <c r="K21" s="107"/>
      <c r="L21" s="107"/>
      <c r="M21" s="112">
        <f t="shared" si="0"/>
        <v>0</v>
      </c>
    </row>
    <row r="22" spans="1:13" ht="22" customHeight="1">
      <c r="A22" s="28">
        <v>10</v>
      </c>
      <c r="B22" s="107"/>
      <c r="C22" s="107"/>
      <c r="D22" s="107"/>
      <c r="E22" s="107"/>
      <c r="F22" s="108"/>
      <c r="G22" s="108"/>
      <c r="H22" s="109"/>
      <c r="I22" s="110"/>
      <c r="J22" s="110"/>
      <c r="K22" s="107"/>
      <c r="L22" s="107"/>
      <c r="M22" s="112">
        <f t="shared" si="0"/>
        <v>0</v>
      </c>
    </row>
    <row r="23" spans="1:13" ht="21" hidden="1" customHeight="1">
      <c r="A23" s="28">
        <v>11</v>
      </c>
      <c r="B23" s="23"/>
      <c r="C23" s="23"/>
      <c r="D23" s="23"/>
      <c r="E23" s="23"/>
      <c r="F23" s="24"/>
      <c r="G23" s="24"/>
      <c r="H23" s="32"/>
      <c r="I23" s="33"/>
      <c r="J23" s="33"/>
      <c r="K23" s="23"/>
      <c r="L23" s="23"/>
      <c r="M23" s="112">
        <f t="shared" si="0"/>
        <v>0</v>
      </c>
    </row>
    <row r="24" spans="1:13" ht="21" hidden="1" customHeight="1">
      <c r="A24" s="28">
        <v>12</v>
      </c>
      <c r="B24" s="23"/>
      <c r="C24" s="23"/>
      <c r="D24" s="23"/>
      <c r="E24" s="23"/>
      <c r="F24" s="24"/>
      <c r="G24" s="24"/>
      <c r="H24" s="32"/>
      <c r="I24" s="33"/>
      <c r="J24" s="33"/>
      <c r="K24" s="23"/>
      <c r="L24" s="23"/>
      <c r="M24" s="112">
        <f t="shared" si="0"/>
        <v>0</v>
      </c>
    </row>
    <row r="25" spans="1:13" ht="25" customHeight="1">
      <c r="B25" s="17"/>
      <c r="C25" s="17"/>
      <c r="D25" s="34"/>
      <c r="E25" s="34"/>
      <c r="F25" s="35"/>
      <c r="G25" s="35"/>
      <c r="H25" s="17"/>
      <c r="I25" s="17"/>
      <c r="J25" s="17"/>
      <c r="K25" s="36"/>
      <c r="L25" s="43" t="s">
        <v>48</v>
      </c>
      <c r="M25" s="112">
        <f>SUM(M13:M24)</f>
        <v>0</v>
      </c>
    </row>
    <row r="26" spans="1:13" ht="18" customHeight="1">
      <c r="D26" s="37"/>
      <c r="E26" s="37"/>
    </row>
    <row r="27" spans="1:13" ht="18" customHeight="1">
      <c r="B27" s="9" t="s">
        <v>49</v>
      </c>
    </row>
    <row r="28" spans="1:13" ht="10" customHeight="1"/>
    <row r="29" spans="1:13" ht="17.149999999999999" customHeight="1">
      <c r="B29" s="9" t="s">
        <v>50</v>
      </c>
    </row>
    <row r="30" spans="1:13" ht="17.149999999999999" customHeight="1">
      <c r="A30" s="537"/>
      <c r="B30" s="525" t="s">
        <v>51</v>
      </c>
      <c r="C30" s="522" t="s">
        <v>52</v>
      </c>
      <c r="D30" s="525" t="s">
        <v>32</v>
      </c>
      <c r="E30" s="543"/>
      <c r="F30" s="534" t="s">
        <v>53</v>
      </c>
      <c r="G30" s="534"/>
      <c r="H30" s="522" t="s">
        <v>54</v>
      </c>
      <c r="I30" s="534" t="s">
        <v>55</v>
      </c>
      <c r="J30" s="534" t="s">
        <v>56</v>
      </c>
      <c r="K30" s="525" t="s">
        <v>57</v>
      </c>
      <c r="L30" s="536"/>
      <c r="M30" s="522" t="s">
        <v>148</v>
      </c>
    </row>
    <row r="31" spans="1:13" ht="20.149999999999999" customHeight="1">
      <c r="A31" s="539"/>
      <c r="B31" s="540"/>
      <c r="C31" s="524"/>
      <c r="D31" s="104" t="s">
        <v>33</v>
      </c>
      <c r="E31" s="104" t="s">
        <v>34</v>
      </c>
      <c r="F31" s="104" t="s">
        <v>33</v>
      </c>
      <c r="G31" s="104" t="s">
        <v>34</v>
      </c>
      <c r="H31" s="524"/>
      <c r="I31" s="534"/>
      <c r="J31" s="535"/>
      <c r="K31" s="30"/>
      <c r="L31" s="30" t="s">
        <v>47</v>
      </c>
      <c r="M31" s="524"/>
    </row>
    <row r="32" spans="1:13" ht="22" customHeight="1">
      <c r="A32" s="28">
        <v>1</v>
      </c>
      <c r="B32" s="113"/>
      <c r="C32" s="107"/>
      <c r="D32" s="114"/>
      <c r="E32" s="114"/>
      <c r="F32" s="114"/>
      <c r="G32" s="114"/>
      <c r="H32" s="115"/>
      <c r="I32" s="116"/>
      <c r="J32" s="116"/>
      <c r="K32" s="107"/>
      <c r="L32" s="107"/>
      <c r="M32" s="117">
        <f>ROUNDDOWN(IF(AND(I32="",J32=""),H32,H32*I32*J32),0)</f>
        <v>0</v>
      </c>
    </row>
    <row r="33" spans="1:13" ht="22" customHeight="1">
      <c r="A33" s="28">
        <v>2</v>
      </c>
      <c r="B33" s="113"/>
      <c r="C33" s="107"/>
      <c r="D33" s="114"/>
      <c r="E33" s="114"/>
      <c r="F33" s="114"/>
      <c r="G33" s="114"/>
      <c r="H33" s="115"/>
      <c r="I33" s="116"/>
      <c r="J33" s="116"/>
      <c r="K33" s="107"/>
      <c r="L33" s="107"/>
      <c r="M33" s="117">
        <f t="shared" ref="M33:M36" si="1">ROUNDDOWN(IF(AND(I33="",J33=""),H33,H33*I33*J33),0)</f>
        <v>0</v>
      </c>
    </row>
    <row r="34" spans="1:13" ht="22" customHeight="1">
      <c r="A34" s="28">
        <v>3</v>
      </c>
      <c r="B34" s="113"/>
      <c r="C34" s="107"/>
      <c r="D34" s="114"/>
      <c r="E34" s="114"/>
      <c r="F34" s="114"/>
      <c r="G34" s="114"/>
      <c r="H34" s="115"/>
      <c r="I34" s="116"/>
      <c r="J34" s="116"/>
      <c r="K34" s="107"/>
      <c r="L34" s="107"/>
      <c r="M34" s="117">
        <f t="shared" si="1"/>
        <v>0</v>
      </c>
    </row>
    <row r="35" spans="1:13" ht="22" customHeight="1">
      <c r="A35" s="28">
        <v>4</v>
      </c>
      <c r="B35" s="113"/>
      <c r="C35" s="107"/>
      <c r="D35" s="114"/>
      <c r="E35" s="114"/>
      <c r="F35" s="114"/>
      <c r="G35" s="114"/>
      <c r="H35" s="115"/>
      <c r="I35" s="116"/>
      <c r="J35" s="116"/>
      <c r="K35" s="107"/>
      <c r="L35" s="107"/>
      <c r="M35" s="117">
        <f t="shared" si="1"/>
        <v>0</v>
      </c>
    </row>
    <row r="36" spans="1:13" ht="22" customHeight="1">
      <c r="A36" s="28">
        <v>5</v>
      </c>
      <c r="B36" s="113"/>
      <c r="C36" s="107"/>
      <c r="D36" s="114"/>
      <c r="E36" s="114"/>
      <c r="F36" s="114"/>
      <c r="G36" s="114"/>
      <c r="H36" s="115"/>
      <c r="I36" s="116"/>
      <c r="J36" s="116"/>
      <c r="K36" s="107"/>
      <c r="L36" s="107"/>
      <c r="M36" s="117">
        <f t="shared" si="1"/>
        <v>0</v>
      </c>
    </row>
    <row r="37" spans="1:13" ht="18" customHeight="1">
      <c r="B37" s="36"/>
      <c r="C37" s="36"/>
      <c r="D37" s="36"/>
      <c r="E37" s="36"/>
      <c r="F37" s="36"/>
      <c r="G37" s="36"/>
      <c r="H37" s="36"/>
      <c r="I37" s="36"/>
      <c r="J37" s="36"/>
      <c r="K37" s="36"/>
      <c r="L37" s="43" t="s">
        <v>48</v>
      </c>
      <c r="M37" s="117">
        <f>SUM(M32:M36)</f>
        <v>0</v>
      </c>
    </row>
    <row r="38" spans="1:13" ht="18" customHeight="1">
      <c r="B38" s="36"/>
      <c r="C38" s="36"/>
      <c r="D38" s="36"/>
      <c r="E38" s="36"/>
      <c r="F38" s="36"/>
      <c r="G38" s="36"/>
      <c r="H38" s="36"/>
      <c r="I38" s="36"/>
      <c r="J38" s="36"/>
      <c r="K38" s="36"/>
      <c r="L38" s="36"/>
      <c r="M38" s="38"/>
    </row>
    <row r="39" spans="1:13" ht="18" customHeight="1">
      <c r="B39" s="9" t="s">
        <v>58</v>
      </c>
    </row>
    <row r="40" spans="1:13" ht="17.149999999999999" customHeight="1">
      <c r="A40" s="537"/>
      <c r="B40" s="525" t="s">
        <v>51</v>
      </c>
      <c r="C40" s="522" t="s">
        <v>52</v>
      </c>
      <c r="D40" s="542" t="s">
        <v>32</v>
      </c>
      <c r="E40" s="536"/>
      <c r="F40" s="534" t="s">
        <v>53</v>
      </c>
      <c r="G40" s="534"/>
      <c r="H40" s="522" t="s">
        <v>54</v>
      </c>
      <c r="I40" s="534" t="s">
        <v>177</v>
      </c>
      <c r="J40" s="534" t="s">
        <v>178</v>
      </c>
      <c r="K40" s="525" t="s">
        <v>57</v>
      </c>
      <c r="L40" s="536"/>
      <c r="M40" s="522" t="s">
        <v>148</v>
      </c>
    </row>
    <row r="41" spans="1:13" ht="20.149999999999999" customHeight="1">
      <c r="A41" s="539"/>
      <c r="B41" s="540"/>
      <c r="C41" s="524"/>
      <c r="D41" s="104" t="s">
        <v>33</v>
      </c>
      <c r="E41" s="104" t="s">
        <v>34</v>
      </c>
      <c r="F41" s="104" t="s">
        <v>33</v>
      </c>
      <c r="G41" s="104" t="s">
        <v>34</v>
      </c>
      <c r="H41" s="524"/>
      <c r="I41" s="534"/>
      <c r="J41" s="535"/>
      <c r="K41" s="30"/>
      <c r="L41" s="30" t="s">
        <v>47</v>
      </c>
      <c r="M41" s="524"/>
    </row>
    <row r="42" spans="1:13" ht="22" customHeight="1">
      <c r="A42" s="28">
        <v>1</v>
      </c>
      <c r="B42" s="113"/>
      <c r="C42" s="107"/>
      <c r="D42" s="114"/>
      <c r="E42" s="114"/>
      <c r="F42" s="114"/>
      <c r="G42" s="114"/>
      <c r="H42" s="115"/>
      <c r="I42" s="116"/>
      <c r="J42" s="116"/>
      <c r="K42" s="107"/>
      <c r="L42" s="107"/>
      <c r="M42" s="117">
        <f>ROUNDDOWN(IF(I42="",H42,H42*I42*J42),0)</f>
        <v>0</v>
      </c>
    </row>
    <row r="43" spans="1:13" ht="22" customHeight="1">
      <c r="A43" s="28">
        <v>2</v>
      </c>
      <c r="B43" s="113"/>
      <c r="C43" s="107"/>
      <c r="D43" s="114"/>
      <c r="E43" s="114"/>
      <c r="F43" s="114"/>
      <c r="G43" s="114"/>
      <c r="H43" s="115"/>
      <c r="I43" s="116"/>
      <c r="J43" s="116"/>
      <c r="K43" s="107"/>
      <c r="L43" s="107"/>
      <c r="M43" s="117">
        <f t="shared" ref="M43:M46" si="2">ROUNDDOWN(IF(I43="",H43,H43*I43*J43),0)</f>
        <v>0</v>
      </c>
    </row>
    <row r="44" spans="1:13" ht="22" customHeight="1">
      <c r="A44" s="28">
        <v>3</v>
      </c>
      <c r="B44" s="113"/>
      <c r="C44" s="107"/>
      <c r="D44" s="114"/>
      <c r="E44" s="114"/>
      <c r="F44" s="114"/>
      <c r="G44" s="114"/>
      <c r="H44" s="115"/>
      <c r="I44" s="116"/>
      <c r="J44" s="116"/>
      <c r="K44" s="107"/>
      <c r="L44" s="107"/>
      <c r="M44" s="117">
        <f t="shared" si="2"/>
        <v>0</v>
      </c>
    </row>
    <row r="45" spans="1:13" ht="22" customHeight="1">
      <c r="A45" s="28">
        <v>4</v>
      </c>
      <c r="B45" s="113"/>
      <c r="C45" s="107"/>
      <c r="D45" s="114"/>
      <c r="E45" s="114"/>
      <c r="F45" s="114"/>
      <c r="G45" s="114"/>
      <c r="H45" s="115"/>
      <c r="I45" s="116"/>
      <c r="J45" s="116"/>
      <c r="K45" s="107"/>
      <c r="L45" s="107"/>
      <c r="M45" s="117">
        <f t="shared" si="2"/>
        <v>0</v>
      </c>
    </row>
    <row r="46" spans="1:13" ht="22" customHeight="1">
      <c r="A46" s="28">
        <v>5</v>
      </c>
      <c r="B46" s="113"/>
      <c r="C46" s="107"/>
      <c r="D46" s="114"/>
      <c r="E46" s="114"/>
      <c r="F46" s="114"/>
      <c r="G46" s="114"/>
      <c r="H46" s="115"/>
      <c r="I46" s="116"/>
      <c r="J46" s="116"/>
      <c r="K46" s="107"/>
      <c r="L46" s="107"/>
      <c r="M46" s="117">
        <f t="shared" si="2"/>
        <v>0</v>
      </c>
    </row>
    <row r="47" spans="1:13" ht="18" customHeight="1">
      <c r="B47" s="36"/>
      <c r="C47" s="36"/>
      <c r="D47" s="36"/>
      <c r="E47" s="36"/>
      <c r="F47" s="36"/>
      <c r="G47" s="36"/>
      <c r="H47" s="36"/>
      <c r="I47" s="36"/>
      <c r="J47" s="36"/>
      <c r="K47" s="36"/>
      <c r="L47" s="43" t="s">
        <v>48</v>
      </c>
      <c r="M47" s="117">
        <f>SUM(M42:M46)</f>
        <v>0</v>
      </c>
    </row>
    <row r="48" spans="1:13" ht="18" customHeight="1">
      <c r="B48" s="36"/>
      <c r="C48" s="36"/>
      <c r="D48" s="36"/>
      <c r="E48" s="36"/>
      <c r="F48" s="36"/>
      <c r="G48" s="36"/>
      <c r="H48" s="36"/>
      <c r="I48" s="36"/>
      <c r="J48" s="36"/>
      <c r="K48" s="36"/>
      <c r="L48" s="118"/>
      <c r="M48" s="119"/>
    </row>
    <row r="49" spans="1:13" ht="18" customHeight="1">
      <c r="B49" s="9" t="s">
        <v>59</v>
      </c>
    </row>
    <row r="50" spans="1:13" ht="17.149999999999999" customHeight="1">
      <c r="A50" s="537"/>
      <c r="B50" s="525" t="s">
        <v>51</v>
      </c>
      <c r="C50" s="522" t="s">
        <v>52</v>
      </c>
      <c r="D50" s="542" t="s">
        <v>32</v>
      </c>
      <c r="E50" s="536"/>
      <c r="F50" s="534" t="s">
        <v>53</v>
      </c>
      <c r="G50" s="534"/>
      <c r="H50" s="522" t="s">
        <v>54</v>
      </c>
      <c r="I50" s="534" t="s">
        <v>55</v>
      </c>
      <c r="J50" s="534" t="s">
        <v>56</v>
      </c>
      <c r="K50" s="525" t="s">
        <v>57</v>
      </c>
      <c r="L50" s="536"/>
      <c r="M50" s="522" t="s">
        <v>148</v>
      </c>
    </row>
    <row r="51" spans="1:13" ht="20.149999999999999" customHeight="1">
      <c r="A51" s="539"/>
      <c r="B51" s="540"/>
      <c r="C51" s="524"/>
      <c r="D51" s="104" t="s">
        <v>33</v>
      </c>
      <c r="E51" s="104" t="s">
        <v>34</v>
      </c>
      <c r="F51" s="104" t="s">
        <v>33</v>
      </c>
      <c r="G51" s="104" t="s">
        <v>34</v>
      </c>
      <c r="H51" s="524"/>
      <c r="I51" s="534"/>
      <c r="J51" s="535"/>
      <c r="K51" s="30"/>
      <c r="L51" s="30" t="s">
        <v>47</v>
      </c>
      <c r="M51" s="524"/>
    </row>
    <row r="52" spans="1:13" ht="22" customHeight="1">
      <c r="A52" s="28">
        <v>1</v>
      </c>
      <c r="B52" s="113"/>
      <c r="C52" s="107"/>
      <c r="D52" s="114"/>
      <c r="E52" s="114"/>
      <c r="F52" s="114"/>
      <c r="G52" s="114"/>
      <c r="H52" s="115"/>
      <c r="I52" s="116"/>
      <c r="J52" s="116"/>
      <c r="K52" s="107"/>
      <c r="L52" s="107"/>
      <c r="M52" s="117">
        <f>ROUNDDOWN(IF(I52="",H52,H52*I52*J52),0)</f>
        <v>0</v>
      </c>
    </row>
    <row r="53" spans="1:13" ht="22" customHeight="1">
      <c r="A53" s="28">
        <v>2</v>
      </c>
      <c r="B53" s="113"/>
      <c r="C53" s="107"/>
      <c r="D53" s="114"/>
      <c r="E53" s="114"/>
      <c r="F53" s="114"/>
      <c r="G53" s="114"/>
      <c r="H53" s="115"/>
      <c r="I53" s="116"/>
      <c r="J53" s="116"/>
      <c r="K53" s="107"/>
      <c r="L53" s="107"/>
      <c r="M53" s="117">
        <f t="shared" ref="M53:M56" si="3">ROUNDDOWN(IF(I53="",H53,H53*I53*J53),0)</f>
        <v>0</v>
      </c>
    </row>
    <row r="54" spans="1:13" ht="22" customHeight="1">
      <c r="A54" s="28">
        <v>3</v>
      </c>
      <c r="B54" s="113"/>
      <c r="C54" s="107"/>
      <c r="D54" s="114"/>
      <c r="E54" s="114"/>
      <c r="F54" s="114"/>
      <c r="G54" s="114"/>
      <c r="H54" s="115"/>
      <c r="I54" s="116"/>
      <c r="J54" s="116"/>
      <c r="K54" s="107"/>
      <c r="L54" s="107"/>
      <c r="M54" s="117">
        <f t="shared" si="3"/>
        <v>0</v>
      </c>
    </row>
    <row r="55" spans="1:13" ht="22" customHeight="1">
      <c r="A55" s="28">
        <v>4</v>
      </c>
      <c r="B55" s="113"/>
      <c r="C55" s="107"/>
      <c r="D55" s="114"/>
      <c r="E55" s="114"/>
      <c r="F55" s="114"/>
      <c r="G55" s="114"/>
      <c r="H55" s="115"/>
      <c r="I55" s="116"/>
      <c r="J55" s="116"/>
      <c r="K55" s="107"/>
      <c r="L55" s="107"/>
      <c r="M55" s="117">
        <f t="shared" si="3"/>
        <v>0</v>
      </c>
    </row>
    <row r="56" spans="1:13" ht="22" customHeight="1">
      <c r="A56" s="28">
        <v>5</v>
      </c>
      <c r="B56" s="113"/>
      <c r="C56" s="107"/>
      <c r="D56" s="114"/>
      <c r="E56" s="114"/>
      <c r="F56" s="114"/>
      <c r="G56" s="114"/>
      <c r="H56" s="115"/>
      <c r="I56" s="116"/>
      <c r="J56" s="116"/>
      <c r="K56" s="107"/>
      <c r="L56" s="107"/>
      <c r="M56" s="117">
        <f t="shared" si="3"/>
        <v>0</v>
      </c>
    </row>
    <row r="57" spans="1:13" ht="18" customHeight="1">
      <c r="B57" s="36"/>
      <c r="C57" s="36"/>
      <c r="D57" s="36"/>
      <c r="E57" s="36"/>
      <c r="F57" s="36"/>
      <c r="G57" s="36"/>
      <c r="H57" s="36"/>
      <c r="I57" s="36"/>
      <c r="J57" s="36"/>
      <c r="K57" s="36"/>
      <c r="L57" s="43" t="s">
        <v>48</v>
      </c>
      <c r="M57" s="117">
        <f>SUM(M52:M56)</f>
        <v>0</v>
      </c>
    </row>
    <row r="58" spans="1:13" ht="18" customHeight="1">
      <c r="B58" s="36"/>
      <c r="C58" s="36"/>
      <c r="D58" s="36"/>
      <c r="E58" s="36"/>
      <c r="F58" s="36"/>
      <c r="G58" s="36"/>
      <c r="H58" s="36"/>
      <c r="I58" s="36"/>
      <c r="J58" s="36"/>
      <c r="K58" s="36"/>
      <c r="L58" s="36"/>
      <c r="M58" s="38"/>
    </row>
    <row r="59" spans="1:13" ht="18" customHeight="1">
      <c r="B59" s="9" t="s">
        <v>60</v>
      </c>
    </row>
    <row r="60" spans="1:13" ht="20.149999999999999" customHeight="1">
      <c r="A60" s="537"/>
      <c r="B60" s="525" t="s">
        <v>51</v>
      </c>
      <c r="C60" s="522" t="s">
        <v>52</v>
      </c>
      <c r="D60" s="542" t="s">
        <v>32</v>
      </c>
      <c r="E60" s="536"/>
      <c r="F60" s="534" t="s">
        <v>53</v>
      </c>
      <c r="G60" s="534"/>
      <c r="H60" s="522" t="s">
        <v>54</v>
      </c>
      <c r="I60" s="534" t="s">
        <v>177</v>
      </c>
      <c r="J60" s="534" t="s">
        <v>178</v>
      </c>
      <c r="K60" s="525" t="s">
        <v>57</v>
      </c>
      <c r="L60" s="536"/>
      <c r="M60" s="522" t="s">
        <v>148</v>
      </c>
    </row>
    <row r="61" spans="1:13" ht="20.149999999999999" customHeight="1">
      <c r="A61" s="539"/>
      <c r="B61" s="540"/>
      <c r="C61" s="524"/>
      <c r="D61" s="104" t="s">
        <v>33</v>
      </c>
      <c r="E61" s="104" t="s">
        <v>34</v>
      </c>
      <c r="F61" s="104" t="s">
        <v>33</v>
      </c>
      <c r="G61" s="104" t="s">
        <v>34</v>
      </c>
      <c r="H61" s="524"/>
      <c r="I61" s="534"/>
      <c r="J61" s="535"/>
      <c r="K61" s="30"/>
      <c r="L61" s="30" t="s">
        <v>47</v>
      </c>
      <c r="M61" s="524"/>
    </row>
    <row r="62" spans="1:13" ht="22" customHeight="1">
      <c r="A62" s="28">
        <v>1</v>
      </c>
      <c r="B62" s="113"/>
      <c r="C62" s="107"/>
      <c r="D62" s="114"/>
      <c r="E62" s="114"/>
      <c r="F62" s="114"/>
      <c r="G62" s="114"/>
      <c r="H62" s="115"/>
      <c r="I62" s="116"/>
      <c r="J62" s="116"/>
      <c r="K62" s="107"/>
      <c r="L62" s="107"/>
      <c r="M62" s="117">
        <f>ROUNDDOWN(IF(I62="",H62,H62*I62*J62),0)</f>
        <v>0</v>
      </c>
    </row>
    <row r="63" spans="1:13" ht="22" customHeight="1">
      <c r="A63" s="28">
        <v>2</v>
      </c>
      <c r="B63" s="113"/>
      <c r="C63" s="107"/>
      <c r="D63" s="114"/>
      <c r="E63" s="114"/>
      <c r="F63" s="114"/>
      <c r="G63" s="114"/>
      <c r="H63" s="115"/>
      <c r="I63" s="116"/>
      <c r="J63" s="116"/>
      <c r="K63" s="107"/>
      <c r="L63" s="107"/>
      <c r="M63" s="117">
        <f t="shared" ref="M63:M66" si="4">ROUNDDOWN(IF(I63="",H63,H63*I63*J63),0)</f>
        <v>0</v>
      </c>
    </row>
    <row r="64" spans="1:13" ht="22" customHeight="1">
      <c r="A64" s="28">
        <v>3</v>
      </c>
      <c r="B64" s="113"/>
      <c r="C64" s="107"/>
      <c r="D64" s="114"/>
      <c r="E64" s="114"/>
      <c r="F64" s="114"/>
      <c r="G64" s="114"/>
      <c r="H64" s="115"/>
      <c r="I64" s="116"/>
      <c r="J64" s="116"/>
      <c r="K64" s="107"/>
      <c r="L64" s="107"/>
      <c r="M64" s="117">
        <f t="shared" si="4"/>
        <v>0</v>
      </c>
    </row>
    <row r="65" spans="1:13" ht="22" customHeight="1">
      <c r="A65" s="28">
        <v>4</v>
      </c>
      <c r="B65" s="113"/>
      <c r="C65" s="107"/>
      <c r="D65" s="114"/>
      <c r="E65" s="114"/>
      <c r="F65" s="114"/>
      <c r="G65" s="114"/>
      <c r="H65" s="115"/>
      <c r="I65" s="116"/>
      <c r="J65" s="116"/>
      <c r="K65" s="107"/>
      <c r="L65" s="107"/>
      <c r="M65" s="117">
        <f t="shared" si="4"/>
        <v>0</v>
      </c>
    </row>
    <row r="66" spans="1:13" ht="22" customHeight="1">
      <c r="A66" s="28">
        <v>5</v>
      </c>
      <c r="B66" s="113"/>
      <c r="C66" s="107"/>
      <c r="D66" s="114"/>
      <c r="E66" s="114"/>
      <c r="F66" s="114"/>
      <c r="G66" s="114"/>
      <c r="H66" s="115"/>
      <c r="I66" s="116"/>
      <c r="J66" s="116"/>
      <c r="K66" s="107"/>
      <c r="L66" s="107"/>
      <c r="M66" s="117">
        <f t="shared" si="4"/>
        <v>0</v>
      </c>
    </row>
    <row r="67" spans="1:13" ht="25" customHeight="1">
      <c r="B67" s="39"/>
      <c r="C67" s="39"/>
      <c r="D67" s="40"/>
      <c r="E67" s="40"/>
      <c r="F67" s="40"/>
      <c r="G67" s="40"/>
      <c r="H67" s="41"/>
      <c r="I67" s="42"/>
      <c r="J67" s="42"/>
      <c r="K67" s="39"/>
      <c r="L67" s="43" t="s">
        <v>48</v>
      </c>
      <c r="M67" s="117">
        <f>SUM(M62:M66)</f>
        <v>0</v>
      </c>
    </row>
    <row r="68" spans="1:13" ht="18" customHeight="1">
      <c r="B68" s="39"/>
      <c r="C68" s="39"/>
      <c r="D68" s="40"/>
      <c r="E68" s="40"/>
      <c r="F68" s="40"/>
      <c r="G68" s="40"/>
      <c r="H68" s="41"/>
      <c r="I68" s="42"/>
      <c r="J68" s="42"/>
      <c r="K68" s="39"/>
      <c r="L68" s="36"/>
      <c r="M68" s="38"/>
    </row>
    <row r="69" spans="1:13" ht="18" customHeight="1">
      <c r="B69" s="9" t="s">
        <v>61</v>
      </c>
    </row>
    <row r="70" spans="1:13" ht="17.149999999999999" customHeight="1">
      <c r="A70" s="537"/>
      <c r="B70" s="522" t="s">
        <v>62</v>
      </c>
      <c r="C70" s="522" t="s">
        <v>63</v>
      </c>
      <c r="D70" s="525" t="s">
        <v>32</v>
      </c>
      <c r="E70" s="526"/>
      <c r="F70" s="525" t="s">
        <v>64</v>
      </c>
      <c r="G70" s="526"/>
      <c r="H70" s="522" t="s">
        <v>65</v>
      </c>
      <c r="I70" s="522" t="s">
        <v>179</v>
      </c>
      <c r="J70" s="522" t="s">
        <v>180</v>
      </c>
      <c r="K70" s="525" t="s">
        <v>57</v>
      </c>
      <c r="L70" s="526"/>
      <c r="M70" s="522" t="s">
        <v>148</v>
      </c>
    </row>
    <row r="71" spans="1:13" ht="17.149999999999999" customHeight="1">
      <c r="A71" s="538"/>
      <c r="B71" s="523"/>
      <c r="C71" s="523"/>
      <c r="D71" s="527"/>
      <c r="E71" s="528"/>
      <c r="F71" s="527"/>
      <c r="G71" s="528"/>
      <c r="H71" s="523"/>
      <c r="I71" s="523"/>
      <c r="J71" s="523"/>
      <c r="K71" s="527"/>
      <c r="L71" s="528"/>
      <c r="M71" s="523"/>
    </row>
    <row r="72" spans="1:13" ht="17.149999999999999" customHeight="1">
      <c r="A72" s="538"/>
      <c r="B72" s="523"/>
      <c r="C72" s="523"/>
      <c r="D72" s="540"/>
      <c r="E72" s="541"/>
      <c r="F72" s="540"/>
      <c r="G72" s="541"/>
      <c r="H72" s="523"/>
      <c r="I72" s="523"/>
      <c r="J72" s="523"/>
      <c r="K72" s="527"/>
      <c r="L72" s="528"/>
      <c r="M72" s="523"/>
    </row>
    <row r="73" spans="1:13" ht="20.149999999999999" customHeight="1">
      <c r="A73" s="539"/>
      <c r="B73" s="524"/>
      <c r="C73" s="524"/>
      <c r="D73" s="104" t="s">
        <v>33</v>
      </c>
      <c r="E73" s="104" t="s">
        <v>34</v>
      </c>
      <c r="F73" s="104" t="s">
        <v>33</v>
      </c>
      <c r="G73" s="104" t="s">
        <v>34</v>
      </c>
      <c r="H73" s="524"/>
      <c r="I73" s="524"/>
      <c r="J73" s="524"/>
      <c r="K73" s="30"/>
      <c r="L73" s="29" t="s">
        <v>47</v>
      </c>
      <c r="M73" s="524"/>
    </row>
    <row r="74" spans="1:13" ht="22" customHeight="1">
      <c r="A74" s="28">
        <v>1</v>
      </c>
      <c r="B74" s="113"/>
      <c r="C74" s="107"/>
      <c r="D74" s="114"/>
      <c r="E74" s="114"/>
      <c r="F74" s="114"/>
      <c r="G74" s="114"/>
      <c r="H74" s="115"/>
      <c r="I74" s="116"/>
      <c r="J74" s="116"/>
      <c r="K74" s="107"/>
      <c r="L74" s="107"/>
      <c r="M74" s="117">
        <f>ROUNDDOWN(IF(I74="",H74,H74*I74*J74),0)</f>
        <v>0</v>
      </c>
    </row>
    <row r="75" spans="1:13" ht="22" customHeight="1">
      <c r="A75" s="28">
        <v>2</v>
      </c>
      <c r="B75" s="113"/>
      <c r="C75" s="107"/>
      <c r="D75" s="114"/>
      <c r="E75" s="114"/>
      <c r="F75" s="114"/>
      <c r="G75" s="114"/>
      <c r="H75" s="115"/>
      <c r="I75" s="116"/>
      <c r="J75" s="116"/>
      <c r="K75" s="107"/>
      <c r="L75" s="107"/>
      <c r="M75" s="117">
        <f t="shared" ref="M75:M78" si="5">ROUNDDOWN(IF(I75="",H75,H75*I75*J75),0)</f>
        <v>0</v>
      </c>
    </row>
    <row r="76" spans="1:13" ht="22" customHeight="1">
      <c r="A76" s="28">
        <v>3</v>
      </c>
      <c r="B76" s="113"/>
      <c r="C76" s="107"/>
      <c r="D76" s="114"/>
      <c r="E76" s="114"/>
      <c r="F76" s="114"/>
      <c r="G76" s="114"/>
      <c r="H76" s="115"/>
      <c r="I76" s="116"/>
      <c r="J76" s="116"/>
      <c r="K76" s="107"/>
      <c r="L76" s="107"/>
      <c r="M76" s="117">
        <f t="shared" si="5"/>
        <v>0</v>
      </c>
    </row>
    <row r="77" spans="1:13" ht="22" customHeight="1">
      <c r="A77" s="28">
        <v>4</v>
      </c>
      <c r="B77" s="113"/>
      <c r="C77" s="107"/>
      <c r="D77" s="114"/>
      <c r="E77" s="114"/>
      <c r="F77" s="114"/>
      <c r="G77" s="114"/>
      <c r="H77" s="115"/>
      <c r="I77" s="116"/>
      <c r="J77" s="116"/>
      <c r="K77" s="107"/>
      <c r="L77" s="107"/>
      <c r="M77" s="117">
        <f t="shared" si="5"/>
        <v>0</v>
      </c>
    </row>
    <row r="78" spans="1:13" ht="22" customHeight="1">
      <c r="A78" s="28">
        <v>5</v>
      </c>
      <c r="B78" s="113"/>
      <c r="C78" s="107"/>
      <c r="D78" s="114"/>
      <c r="E78" s="114"/>
      <c r="F78" s="114"/>
      <c r="G78" s="114"/>
      <c r="H78" s="115"/>
      <c r="I78" s="116"/>
      <c r="J78" s="116"/>
      <c r="K78" s="107"/>
      <c r="L78" s="107"/>
      <c r="M78" s="117">
        <f t="shared" si="5"/>
        <v>0</v>
      </c>
    </row>
    <row r="79" spans="1:13" ht="25" customHeight="1">
      <c r="B79" s="39"/>
      <c r="C79" s="39"/>
      <c r="D79" s="40"/>
      <c r="E79" s="40"/>
      <c r="F79" s="40"/>
      <c r="G79" s="40"/>
      <c r="H79" s="41"/>
      <c r="I79" s="42"/>
      <c r="J79" s="42"/>
      <c r="K79" s="39"/>
      <c r="L79" s="43" t="s">
        <v>48</v>
      </c>
      <c r="M79" s="117">
        <f>SUM(M74:M78)</f>
        <v>0</v>
      </c>
    </row>
    <row r="80" spans="1:13" ht="17.149999999999999" customHeight="1">
      <c r="B80" s="39"/>
      <c r="C80" s="39"/>
      <c r="D80" s="40"/>
      <c r="E80" s="40"/>
      <c r="F80" s="40"/>
      <c r="G80" s="40"/>
      <c r="H80" s="41"/>
      <c r="I80" s="42"/>
      <c r="J80" s="42"/>
      <c r="K80" s="39"/>
      <c r="L80" s="36"/>
      <c r="M80" s="38"/>
    </row>
    <row r="81" spans="1:10" ht="30" customHeight="1">
      <c r="A81" s="529"/>
      <c r="B81" s="530"/>
      <c r="C81" s="530"/>
      <c r="D81" s="531"/>
      <c r="E81" s="122" t="s">
        <v>66</v>
      </c>
      <c r="F81" s="122" t="s">
        <v>67</v>
      </c>
      <c r="G81" s="122" t="s">
        <v>48</v>
      </c>
    </row>
    <row r="82" spans="1:10" ht="32.15" customHeight="1">
      <c r="A82" s="123" t="s">
        <v>150</v>
      </c>
      <c r="B82" s="124" t="s">
        <v>151</v>
      </c>
      <c r="C82" s="125"/>
      <c r="D82" s="126"/>
      <c r="E82" s="127">
        <f>M25</f>
        <v>0</v>
      </c>
      <c r="F82" s="127">
        <f>M37</f>
        <v>0</v>
      </c>
      <c r="G82" s="127">
        <f t="shared" ref="G82:G88" si="6">SUM(E82:F82)</f>
        <v>0</v>
      </c>
    </row>
    <row r="83" spans="1:10" ht="32.15" customHeight="1">
      <c r="A83" s="128" t="s">
        <v>152</v>
      </c>
      <c r="B83" s="129" t="s">
        <v>153</v>
      </c>
      <c r="C83" s="130"/>
      <c r="D83" s="131"/>
      <c r="E83" s="132"/>
      <c r="F83" s="133">
        <f>M47</f>
        <v>0</v>
      </c>
      <c r="G83" s="132">
        <f t="shared" si="6"/>
        <v>0</v>
      </c>
    </row>
    <row r="84" spans="1:10" ht="32.15" customHeight="1">
      <c r="A84" s="128"/>
      <c r="B84" s="129" t="s">
        <v>154</v>
      </c>
      <c r="C84" s="130"/>
      <c r="D84" s="131"/>
      <c r="E84" s="132"/>
      <c r="F84" s="133">
        <f>'シート①-2'!AA44</f>
        <v>0</v>
      </c>
      <c r="G84" s="132">
        <f t="shared" si="6"/>
        <v>0</v>
      </c>
    </row>
    <row r="85" spans="1:10" ht="32.15" customHeight="1">
      <c r="A85" s="128" t="s">
        <v>155</v>
      </c>
      <c r="B85" s="129" t="s">
        <v>156</v>
      </c>
      <c r="C85" s="130"/>
      <c r="D85" s="131"/>
      <c r="E85" s="132"/>
      <c r="F85" s="133">
        <f>M57</f>
        <v>0</v>
      </c>
      <c r="G85" s="132">
        <f t="shared" si="6"/>
        <v>0</v>
      </c>
    </row>
    <row r="86" spans="1:10" ht="32.15" customHeight="1">
      <c r="A86" s="128" t="s">
        <v>157</v>
      </c>
      <c r="B86" s="129" t="s">
        <v>158</v>
      </c>
      <c r="C86" s="130"/>
      <c r="D86" s="131"/>
      <c r="E86" s="132"/>
      <c r="F86" s="133">
        <f>M67</f>
        <v>0</v>
      </c>
      <c r="G86" s="132">
        <f t="shared" si="6"/>
        <v>0</v>
      </c>
    </row>
    <row r="87" spans="1:10" ht="32.15" customHeight="1">
      <c r="A87" s="128" t="s">
        <v>159</v>
      </c>
      <c r="B87" s="129" t="s">
        <v>160</v>
      </c>
      <c r="C87" s="130"/>
      <c r="D87" s="131"/>
      <c r="E87" s="132"/>
      <c r="F87" s="133">
        <f>M79</f>
        <v>0</v>
      </c>
      <c r="G87" s="132">
        <f t="shared" si="6"/>
        <v>0</v>
      </c>
    </row>
    <row r="88" spans="1:10" ht="32.15" customHeight="1">
      <c r="A88" s="134"/>
      <c r="B88" s="135" t="s">
        <v>161</v>
      </c>
      <c r="C88" s="136"/>
      <c r="D88" s="137"/>
      <c r="E88" s="138"/>
      <c r="F88" s="139">
        <f>'シート①-3'!AA44</f>
        <v>0</v>
      </c>
      <c r="G88" s="132">
        <f t="shared" si="6"/>
        <v>0</v>
      </c>
    </row>
    <row r="89" spans="1:10" ht="32.15" customHeight="1">
      <c r="A89" s="140"/>
      <c r="B89" s="532" t="s">
        <v>162</v>
      </c>
      <c r="C89" s="532"/>
      <c r="D89" s="533"/>
      <c r="E89" s="141"/>
      <c r="F89" s="141"/>
      <c r="G89" s="141">
        <f>SUM(G82:G88)</f>
        <v>0</v>
      </c>
    </row>
    <row r="90" spans="1:10" ht="25" customHeight="1" thickBot="1">
      <c r="B90" s="9"/>
    </row>
    <row r="91" spans="1:10" ht="40" customHeight="1" thickBot="1">
      <c r="B91" s="518" t="str">
        <f>B2</f>
        <v>製品名：</v>
      </c>
      <c r="C91" s="518"/>
      <c r="D91" s="519"/>
      <c r="E91" s="142" t="s">
        <v>163</v>
      </c>
      <c r="F91" s="520">
        <f>MIN(G89,4000000)</f>
        <v>0</v>
      </c>
      <c r="G91" s="521"/>
      <c r="H91" s="98" t="s">
        <v>164</v>
      </c>
    </row>
    <row r="92" spans="1:10" ht="15" customHeight="1">
      <c r="J92" s="44"/>
    </row>
  </sheetData>
  <mergeCells count="64">
    <mergeCell ref="B2:E2"/>
    <mergeCell ref="B3:C3"/>
    <mergeCell ref="D3:E3"/>
    <mergeCell ref="B4:C5"/>
    <mergeCell ref="B11:E11"/>
    <mergeCell ref="I11:I12"/>
    <mergeCell ref="J11:J12"/>
    <mergeCell ref="K11:L11"/>
    <mergeCell ref="M11:M12"/>
    <mergeCell ref="A30:A31"/>
    <mergeCell ref="B30:B31"/>
    <mergeCell ref="C30:C31"/>
    <mergeCell ref="D30:E30"/>
    <mergeCell ref="F30:G30"/>
    <mergeCell ref="H30:H31"/>
    <mergeCell ref="F11:G11"/>
    <mergeCell ref="I30:I31"/>
    <mergeCell ref="J30:J31"/>
    <mergeCell ref="K30:L30"/>
    <mergeCell ref="M30:M31"/>
    <mergeCell ref="A40:A41"/>
    <mergeCell ref="B40:B41"/>
    <mergeCell ref="C40:C41"/>
    <mergeCell ref="D40:E40"/>
    <mergeCell ref="F40:G40"/>
    <mergeCell ref="H40:H41"/>
    <mergeCell ref="I40:I41"/>
    <mergeCell ref="J40:J41"/>
    <mergeCell ref="K40:L40"/>
    <mergeCell ref="M40:M41"/>
    <mergeCell ref="J50:J51"/>
    <mergeCell ref="K50:L50"/>
    <mergeCell ref="M50:M51"/>
    <mergeCell ref="A50:A51"/>
    <mergeCell ref="B50:B51"/>
    <mergeCell ref="C50:C51"/>
    <mergeCell ref="D50:E50"/>
    <mergeCell ref="F50:G50"/>
    <mergeCell ref="D60:E60"/>
    <mergeCell ref="F60:G60"/>
    <mergeCell ref="H50:H51"/>
    <mergeCell ref="I50:I51"/>
    <mergeCell ref="H60:H61"/>
    <mergeCell ref="M70:M73"/>
    <mergeCell ref="A81:D81"/>
    <mergeCell ref="B89:D89"/>
    <mergeCell ref="I60:I61"/>
    <mergeCell ref="J60:J61"/>
    <mergeCell ref="K60:L60"/>
    <mergeCell ref="M60:M61"/>
    <mergeCell ref="A70:A73"/>
    <mergeCell ref="B70:B73"/>
    <mergeCell ref="C70:C73"/>
    <mergeCell ref="D70:E72"/>
    <mergeCell ref="F70:G72"/>
    <mergeCell ref="H70:H73"/>
    <mergeCell ref="A60:A61"/>
    <mergeCell ref="B60:B61"/>
    <mergeCell ref="C60:C61"/>
    <mergeCell ref="B91:D91"/>
    <mergeCell ref="F91:G91"/>
    <mergeCell ref="I70:I73"/>
    <mergeCell ref="J70:J73"/>
    <mergeCell ref="K70:L72"/>
  </mergeCells>
  <phoneticPr fontId="1"/>
  <conditionalFormatting sqref="B32:J32">
    <cfRule type="expression" dxfId="148" priority="38">
      <formula>B32&lt;&gt;""</formula>
    </cfRule>
  </conditionalFormatting>
  <conditionalFormatting sqref="B42:J42">
    <cfRule type="expression" dxfId="147" priority="29">
      <formula>B42&lt;&gt;""</formula>
    </cfRule>
  </conditionalFormatting>
  <conditionalFormatting sqref="B52:J52">
    <cfRule type="expression" dxfId="146" priority="20">
      <formula>B52&lt;&gt;""</formula>
    </cfRule>
  </conditionalFormatting>
  <conditionalFormatting sqref="B62:J62">
    <cfRule type="expression" dxfId="145" priority="7">
      <formula>B62&lt;&gt;""</formula>
    </cfRule>
  </conditionalFormatting>
  <conditionalFormatting sqref="B79:K80 B67:K68 D6:E7">
    <cfRule type="expression" dxfId="144" priority="48">
      <formula>B6&lt;&gt;""</formula>
    </cfRule>
  </conditionalFormatting>
  <conditionalFormatting sqref="B13:L24 F25:G25">
    <cfRule type="expression" dxfId="143" priority="45">
      <formula>B13&lt;&gt;""</formula>
    </cfRule>
  </conditionalFormatting>
  <conditionalFormatting sqref="B74:L78 B33:L36 B43:L46 B53:L56 B63:L66">
    <cfRule type="expression" dxfId="142" priority="50">
      <formula>B33&lt;&gt;""</formula>
    </cfRule>
  </conditionalFormatting>
  <conditionalFormatting sqref="D4:D5">
    <cfRule type="expression" dxfId="141" priority="42">
      <formula>D4&lt;&gt;""</formula>
    </cfRule>
  </conditionalFormatting>
  <conditionalFormatting sqref="D32 F32">
    <cfRule type="expression" dxfId="140" priority="39">
      <formula>AND(#REF!&lt;&gt;"",$D32&lt;&gt;"",($D32-#REF!)&lt;0)</formula>
    </cfRule>
  </conditionalFormatting>
  <conditionalFormatting sqref="D33:D36 D43:D46 D53:D56 D63:D68 D74:D80">
    <cfRule type="expression" dxfId="139" priority="51">
      <formula>AND(#REF!&lt;&gt;"",$D33&lt;&gt;"",($D33-#REF!)&lt;0)</formula>
    </cfRule>
  </conditionalFormatting>
  <conditionalFormatting sqref="D42 F42">
    <cfRule type="expression" dxfId="138" priority="30">
      <formula>AND(#REF!&lt;&gt;"",$D42&lt;&gt;"",($D42-#REF!)&lt;0)</formula>
    </cfRule>
  </conditionalFormatting>
  <conditionalFormatting sqref="D52 F52">
    <cfRule type="expression" dxfId="137" priority="21">
      <formula>AND(#REF!&lt;&gt;"",$D52&lt;&gt;"",($D52-#REF!)&lt;0)</formula>
    </cfRule>
  </conditionalFormatting>
  <conditionalFormatting sqref="D62">
    <cfRule type="expression" dxfId="136" priority="8">
      <formula>AND(#REF!&lt;&gt;"",$D62&lt;&gt;"",($D62-#REF!)&lt;0)</formula>
    </cfRule>
  </conditionalFormatting>
  <conditionalFormatting sqref="D3:E3">
    <cfRule type="expression" dxfId="135" priority="43">
      <formula>$D$3&lt;&gt;""</formula>
    </cfRule>
  </conditionalFormatting>
  <conditionalFormatting sqref="D32:E36">
    <cfRule type="expression" dxfId="134" priority="37">
      <formula>AND($D32&lt;&gt;"",$E32&lt;&gt;"",($E32-$D32)&lt;0)</formula>
    </cfRule>
  </conditionalFormatting>
  <conditionalFormatting sqref="D42:E46">
    <cfRule type="expression" dxfId="133" priority="28">
      <formula>AND($D42&lt;&gt;"",$E42&lt;&gt;"",($E42-$D42)&lt;0)</formula>
    </cfRule>
  </conditionalFormatting>
  <conditionalFormatting sqref="D52:E56">
    <cfRule type="expression" dxfId="132" priority="19">
      <formula>AND($D52&lt;&gt;"",$E52&lt;&gt;"",($E52-$D52)&lt;0)</formula>
    </cfRule>
  </conditionalFormatting>
  <conditionalFormatting sqref="D62:E68">
    <cfRule type="expression" dxfId="131" priority="6">
      <formula>AND($D62&lt;&gt;"",$E62&lt;&gt;"",($E62-$D62)&lt;0)</formula>
    </cfRule>
  </conditionalFormatting>
  <conditionalFormatting sqref="D74:E80">
    <cfRule type="expression" dxfId="130" priority="49">
      <formula>AND($D74&lt;&gt;"",$E74&lt;&gt;"",($E74-$D74)&lt;0)</formula>
    </cfRule>
  </conditionalFormatting>
  <conditionalFormatting sqref="E5">
    <cfRule type="expression" dxfId="129" priority="41">
      <formula>E5&lt;&gt;""</formula>
    </cfRule>
  </conditionalFormatting>
  <conditionalFormatting sqref="E32 G32">
    <cfRule type="expression" dxfId="128" priority="40">
      <formula>AND(#REF!&lt;&gt;"",$E32&lt;&gt;"",($E32-#REF!)&lt;0)</formula>
    </cfRule>
  </conditionalFormatting>
  <conditionalFormatting sqref="E33:E36 E43:E46 E53:E56 E63:E68 E74:E80">
    <cfRule type="expression" dxfId="127" priority="52">
      <formula>AND(#REF!&lt;&gt;"",$E33&lt;&gt;"",($E33-#REF!)&lt;0)</formula>
    </cfRule>
  </conditionalFormatting>
  <conditionalFormatting sqref="E42 G42">
    <cfRule type="expression" dxfId="126" priority="31">
      <formula>AND(#REF!&lt;&gt;"",$E42&lt;&gt;"",($E42-#REF!)&lt;0)</formula>
    </cfRule>
  </conditionalFormatting>
  <conditionalFormatting sqref="E52 G52">
    <cfRule type="expression" dxfId="125" priority="22">
      <formula>AND(#REF!&lt;&gt;"",$E52&lt;&gt;"",($E52-#REF!)&lt;0)</formula>
    </cfRule>
  </conditionalFormatting>
  <conditionalFormatting sqref="E62">
    <cfRule type="expression" dxfId="124" priority="9">
      <formula>AND(#REF!&lt;&gt;"",$E62&lt;&gt;"",($E62-#REF!)&lt;0)</formula>
    </cfRule>
  </conditionalFormatting>
  <conditionalFormatting sqref="F13:F25 F74:F80">
    <cfRule type="expression" dxfId="123" priority="46">
      <formula>AND(#REF!&lt;&gt;"",$F13&lt;&gt;"",($F13-#REF!)&lt;0)</formula>
    </cfRule>
  </conditionalFormatting>
  <conditionalFormatting sqref="F32:F36">
    <cfRule type="expression" dxfId="122" priority="33">
      <formula>AND(#REF!&lt;&gt;"",$F32&lt;&gt;"",($F32-#REF!)&lt;0)</formula>
    </cfRule>
  </conditionalFormatting>
  <conditionalFormatting sqref="F42:F46">
    <cfRule type="expression" dxfId="121" priority="24">
      <formula>AND(#REF!&lt;&gt;"",$F42&lt;&gt;"",($F42-#REF!)&lt;0)</formula>
    </cfRule>
  </conditionalFormatting>
  <conditionalFormatting sqref="F52:F56">
    <cfRule type="expression" dxfId="120" priority="15">
      <formula>AND(#REF!&lt;&gt;"",$F52&lt;&gt;"",($F52-#REF!)&lt;0)</formula>
    </cfRule>
  </conditionalFormatting>
  <conditionalFormatting sqref="F62">
    <cfRule type="expression" dxfId="119" priority="10">
      <formula>AND(#REF!&lt;&gt;"",$D62&lt;&gt;"",($D62-#REF!)&lt;0)</formula>
    </cfRule>
    <cfRule type="expression" dxfId="118" priority="2">
      <formula>AND(#REF!&lt;&gt;"",$F62&lt;&gt;"",($F62-#REF!)&lt;0)</formula>
    </cfRule>
  </conditionalFormatting>
  <conditionalFormatting sqref="F62:F68">
    <cfRule type="expression" dxfId="117" priority="11">
      <formula>AND(#REF!&lt;&gt;"",$F62&lt;&gt;"",($F62-#REF!)&lt;0)</formula>
    </cfRule>
  </conditionalFormatting>
  <conditionalFormatting sqref="F13:G25 F74:G80">
    <cfRule type="expression" dxfId="116" priority="44">
      <formula>AND($F13&lt;&gt;"",$G13&lt;&gt;"",($G13-$F13)&lt;0)</formula>
    </cfRule>
  </conditionalFormatting>
  <conditionalFormatting sqref="F32:G32">
    <cfRule type="expression" dxfId="115" priority="35">
      <formula>AND($D32&lt;&gt;"",$E32&lt;&gt;"",($E32-$D32)&lt;0)</formula>
    </cfRule>
  </conditionalFormatting>
  <conditionalFormatting sqref="F32:G36">
    <cfRule type="expression" dxfId="114" priority="36">
      <formula>AND($F32&lt;&gt;"",$G32&lt;&gt;"",($G32-$F32)&lt;0)</formula>
    </cfRule>
  </conditionalFormatting>
  <conditionalFormatting sqref="F42:G42">
    <cfRule type="expression" dxfId="113" priority="26">
      <formula>AND($D42&lt;&gt;"",$E42&lt;&gt;"",($E42-$D42)&lt;0)</formula>
    </cfRule>
  </conditionalFormatting>
  <conditionalFormatting sqref="F42:G46">
    <cfRule type="expression" dxfId="112" priority="27">
      <formula>AND($F42&lt;&gt;"",$G42&lt;&gt;"",($G42-$F42)&lt;0)</formula>
    </cfRule>
  </conditionalFormatting>
  <conditionalFormatting sqref="F52:G52">
    <cfRule type="expression" dxfId="111" priority="17">
      <formula>AND($D52&lt;&gt;"",$E52&lt;&gt;"",($E52-$D52)&lt;0)</formula>
    </cfRule>
  </conditionalFormatting>
  <conditionalFormatting sqref="F52:G56">
    <cfRule type="expression" dxfId="110" priority="18">
      <formula>AND($F52&lt;&gt;"",$G52&lt;&gt;"",($G52-$F52)&lt;0)</formula>
    </cfRule>
  </conditionalFormatting>
  <conditionalFormatting sqref="F62:G62">
    <cfRule type="expression" dxfId="109" priority="4">
      <formula>AND($D62&lt;&gt;"",$E62&lt;&gt;"",($E62-$D62)&lt;0)</formula>
    </cfRule>
  </conditionalFormatting>
  <conditionalFormatting sqref="F62:G68">
    <cfRule type="expression" dxfId="108" priority="5">
      <formula>AND($F62&lt;&gt;"",$G62&lt;&gt;"",($G62-$F62)&lt;0)</formula>
    </cfRule>
  </conditionalFormatting>
  <conditionalFormatting sqref="G13:G25 G74:G80">
    <cfRule type="expression" dxfId="107" priority="47">
      <formula>AND(#REF!&lt;&gt;"",$G13&lt;&gt;"",($G13-#REF!)&lt;0)</formula>
    </cfRule>
  </conditionalFormatting>
  <conditionalFormatting sqref="G32:G36">
    <cfRule type="expression" dxfId="106" priority="34">
      <formula>AND(#REF!&lt;&gt;"",$G32&lt;&gt;"",($G32-#REF!)&lt;0)</formula>
    </cfRule>
  </conditionalFormatting>
  <conditionalFormatting sqref="G42:G46">
    <cfRule type="expression" dxfId="105" priority="25">
      <formula>AND(#REF!&lt;&gt;"",$G42&lt;&gt;"",($G42-#REF!)&lt;0)</formula>
    </cfRule>
  </conditionalFormatting>
  <conditionalFormatting sqref="G52:G56">
    <cfRule type="expression" dxfId="104" priority="16">
      <formula>AND(#REF!&lt;&gt;"",$G52&lt;&gt;"",($G52-#REF!)&lt;0)</formula>
    </cfRule>
  </conditionalFormatting>
  <conditionalFormatting sqref="G62">
    <cfRule type="expression" dxfId="103" priority="12">
      <formula>AND(#REF!&lt;&gt;"",$E62&lt;&gt;"",($E62-#REF!)&lt;0)</formula>
    </cfRule>
    <cfRule type="expression" dxfId="102" priority="3">
      <formula>AND(#REF!&lt;&gt;"",$G62&lt;&gt;"",($G62-#REF!)&lt;0)</formula>
    </cfRule>
  </conditionalFormatting>
  <conditionalFormatting sqref="G62:G68">
    <cfRule type="expression" dxfId="101" priority="13">
      <formula>AND(#REF!&lt;&gt;"",$G62&lt;&gt;"",($G62-#REF!)&lt;0)</formula>
    </cfRule>
  </conditionalFormatting>
  <conditionalFormatting sqref="K32:L32">
    <cfRule type="expression" dxfId="100" priority="32">
      <formula>K32&lt;&gt;""</formula>
    </cfRule>
  </conditionalFormatting>
  <conditionalFormatting sqref="K42:L42">
    <cfRule type="expression" dxfId="99" priority="23">
      <formula>K42&lt;&gt;""</formula>
    </cfRule>
  </conditionalFormatting>
  <conditionalFormatting sqref="K52:L52">
    <cfRule type="expression" dxfId="98" priority="14">
      <formula>K52&lt;&gt;""</formula>
    </cfRule>
  </conditionalFormatting>
  <conditionalFormatting sqref="K62:L62">
    <cfRule type="expression" dxfId="97" priority="1">
      <formula>K62&lt;&gt;""</formula>
    </cfRule>
  </conditionalFormatting>
  <dataValidations count="4">
    <dataValidation type="list" allowBlank="1" showInputMessage="1" showErrorMessage="1" sqref="K23:K24" xr:uid="{E27D7DC5-230F-4E0A-BEB7-E53041DE3871}">
      <formula1>"源泉徴収票,賃金台帳,税務申告書の該当部分・BIMに係る受託業務の契約書・請求書,派遣契約書・請求書"</formula1>
    </dataValidation>
    <dataValidation type="date" operator="greaterThanOrEqual" allowBlank="1" showInputMessage="1" showErrorMessage="1" error="日付を入力して下さい。_x000a_&quot;2023/1/1&quot;の様にご入力下さい。" sqref="F13:G25 D74:G80 D32:G36 D42:G46 D52:G56 D62:G68" xr:uid="{FC93F27A-2083-4445-8D98-374094786ED6}">
      <formula1>1</formula1>
    </dataValidation>
    <dataValidation type="whole" operator="greaterThanOrEqual" allowBlank="1" showInputMessage="1" showErrorMessage="1" error="小数点以下の数値が出ない様に入力して下さい。" sqref="H74:H80 H32:H36 H52:H56 H42:H46 H62:H68" xr:uid="{A647B128-16B0-4DB2-88DC-59AE6A5F071A}">
      <formula1>0</formula1>
    </dataValidation>
    <dataValidation type="list" allowBlank="1" showInputMessage="1" showErrorMessage="1" sqref="K13:K22" xr:uid="{FCF93F07-3B28-464D-A327-1A64B9302609}">
      <formula1>"源泉徴収票,賃金台帳,派遣契約書・請求書"</formula1>
    </dataValidation>
  </dataValidations>
  <pageMargins left="0.51181102362204722" right="0.31496062992125984" top="0.74803149606299213" bottom="0.55118110236220474" header="0.31496062992125984" footer="0.31496062992125984"/>
  <pageSetup paperSize="8" scale="56" fitToHeight="0" orientation="portrait" r:id="rId1"/>
  <headerFooter>
    <oddHeader>&amp;F</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B92B8-6D06-40C6-9DA4-CE6F105287E1}">
  <sheetPr>
    <tabColor theme="4" tint="0.79998168889431442"/>
    <pageSetUpPr fitToPage="1"/>
  </sheetPr>
  <dimension ref="A1:AB45"/>
  <sheetViews>
    <sheetView showGridLines="0" view="pageBreakPreview" zoomScale="85" zoomScaleNormal="80" zoomScaleSheetLayoutView="85" workbookViewId="0">
      <selection activeCell="Y10" sqref="Y10"/>
    </sheetView>
  </sheetViews>
  <sheetFormatPr defaultColWidth="9" defaultRowHeight="15" customHeight="1"/>
  <cols>
    <col min="1" max="1" width="4" style="45" customWidth="1"/>
    <col min="2" max="2" width="9.58203125" style="45" customWidth="1"/>
    <col min="3" max="3" width="25" style="45" customWidth="1"/>
    <col min="4" max="4" width="9.5" style="45" customWidth="1"/>
    <col min="5" max="5" width="6.58203125" style="45" customWidth="1"/>
    <col min="6" max="6" width="15.5" style="45" customWidth="1"/>
    <col min="7" max="7" width="8.25" style="45" customWidth="1"/>
    <col min="8" max="8" width="11.58203125" style="45" customWidth="1"/>
    <col min="9" max="9" width="12.33203125" style="45" customWidth="1"/>
    <col min="10" max="10" width="11.58203125" style="45" customWidth="1"/>
    <col min="11" max="11" width="10.83203125" style="45" customWidth="1"/>
    <col min="12" max="12" width="8.83203125" style="45" customWidth="1"/>
    <col min="13" max="17" width="12.58203125" style="45" customWidth="1"/>
    <col min="18" max="21" width="8.58203125" style="45" hidden="1" customWidth="1"/>
    <col min="22" max="23" width="8.58203125" style="45" customWidth="1"/>
    <col min="24" max="24" width="7.33203125" style="45" customWidth="1"/>
    <col min="25" max="25" width="7.5" style="45" customWidth="1"/>
    <col min="26" max="27" width="15.58203125" style="10" customWidth="1"/>
    <col min="28" max="28" width="15.5" style="10" hidden="1" customWidth="1"/>
    <col min="29" max="29" width="15.25" style="45" customWidth="1"/>
    <col min="30" max="30" width="18.08203125" style="45" bestFit="1" customWidth="1"/>
    <col min="31" max="32" width="21" style="45" bestFit="1" customWidth="1"/>
    <col min="33" max="34" width="16.58203125" style="45" customWidth="1"/>
    <col min="35" max="35" width="10.58203125" style="45" customWidth="1"/>
    <col min="36" max="16384" width="9" style="45"/>
  </cols>
  <sheetData>
    <row r="1" spans="1:28" ht="30" customHeight="1">
      <c r="B1" s="98" t="s">
        <v>68</v>
      </c>
      <c r="C1" s="46"/>
    </row>
    <row r="2" spans="1:28" s="47" customFormat="1" ht="24" customHeight="1">
      <c r="B2" s="568" t="s">
        <v>147</v>
      </c>
      <c r="C2" s="568"/>
      <c r="D2" s="568"/>
      <c r="E2" s="568"/>
      <c r="F2" s="568"/>
      <c r="Z2" s="21"/>
      <c r="AA2" s="21"/>
      <c r="AB2" s="21"/>
    </row>
    <row r="3" spans="1:28" ht="18" customHeight="1">
      <c r="B3" s="535" t="s">
        <v>9</v>
      </c>
      <c r="C3" s="535"/>
      <c r="D3" s="547"/>
      <c r="E3" s="569"/>
      <c r="F3" s="548"/>
    </row>
    <row r="4" spans="1:28" ht="18" customHeight="1">
      <c r="B4" s="535" t="s">
        <v>32</v>
      </c>
      <c r="C4" s="535"/>
      <c r="D4" s="570" t="s">
        <v>33</v>
      </c>
      <c r="E4" s="570"/>
      <c r="F4" s="143" t="s">
        <v>34</v>
      </c>
    </row>
    <row r="5" spans="1:28" ht="18" customHeight="1">
      <c r="B5" s="535"/>
      <c r="C5" s="535"/>
      <c r="D5" s="571"/>
      <c r="E5" s="572"/>
      <c r="F5" s="103"/>
      <c r="G5" s="48" t="s">
        <v>69</v>
      </c>
      <c r="R5" s="561" t="s">
        <v>70</v>
      </c>
      <c r="S5" s="561"/>
      <c r="T5" s="561"/>
      <c r="U5" s="561"/>
    </row>
    <row r="6" spans="1:28" ht="18" customHeight="1"/>
    <row r="7" spans="1:28" s="47" customFormat="1" ht="18" customHeight="1">
      <c r="B7" s="9" t="s">
        <v>71</v>
      </c>
      <c r="C7" s="21"/>
      <c r="D7" s="21"/>
      <c r="E7" s="21"/>
      <c r="F7" s="21"/>
      <c r="G7" s="21"/>
      <c r="H7" s="21"/>
      <c r="I7" s="21"/>
      <c r="J7" s="21"/>
      <c r="K7" s="21"/>
      <c r="L7" s="21"/>
      <c r="Z7" s="21"/>
      <c r="AA7" s="21"/>
      <c r="AB7" s="21"/>
    </row>
    <row r="8" spans="1:28" ht="27.75" customHeight="1">
      <c r="A8" s="562"/>
      <c r="B8" s="555" t="s">
        <v>72</v>
      </c>
      <c r="C8" s="555" t="s">
        <v>73</v>
      </c>
      <c r="D8" s="555" t="s">
        <v>74</v>
      </c>
      <c r="E8" s="555" t="s">
        <v>75</v>
      </c>
      <c r="F8" s="555" t="s">
        <v>76</v>
      </c>
      <c r="G8" s="555" t="s">
        <v>3</v>
      </c>
      <c r="H8" s="555" t="s">
        <v>77</v>
      </c>
      <c r="I8" s="555" t="s">
        <v>78</v>
      </c>
      <c r="J8" s="555" t="s">
        <v>79</v>
      </c>
      <c r="K8" s="563" t="s">
        <v>80</v>
      </c>
      <c r="L8" s="564"/>
      <c r="M8" s="565" t="s">
        <v>81</v>
      </c>
      <c r="N8" s="554" t="s">
        <v>82</v>
      </c>
      <c r="O8" s="562"/>
      <c r="P8" s="563" t="s">
        <v>32</v>
      </c>
      <c r="Q8" s="567"/>
      <c r="R8" s="145"/>
      <c r="S8" s="559" t="s">
        <v>83</v>
      </c>
      <c r="T8" s="560"/>
      <c r="U8" s="146"/>
      <c r="V8" s="554" t="s">
        <v>84</v>
      </c>
      <c r="W8" s="554"/>
      <c r="X8" s="554" t="s">
        <v>85</v>
      </c>
      <c r="Y8" s="554"/>
      <c r="Z8" s="555" t="s">
        <v>86</v>
      </c>
      <c r="AA8" s="555" t="s">
        <v>87</v>
      </c>
      <c r="AB8" s="557" t="s">
        <v>88</v>
      </c>
    </row>
    <row r="9" spans="1:28" ht="30.75" customHeight="1">
      <c r="A9" s="562"/>
      <c r="B9" s="556"/>
      <c r="C9" s="556"/>
      <c r="D9" s="556"/>
      <c r="E9" s="556"/>
      <c r="F9" s="556"/>
      <c r="G9" s="556"/>
      <c r="H9" s="556"/>
      <c r="I9" s="556"/>
      <c r="J9" s="556"/>
      <c r="K9" s="30"/>
      <c r="L9" s="30" t="s">
        <v>47</v>
      </c>
      <c r="M9" s="566"/>
      <c r="N9" s="144" t="s">
        <v>33</v>
      </c>
      <c r="O9" s="144" t="s">
        <v>34</v>
      </c>
      <c r="P9" s="144" t="s">
        <v>33</v>
      </c>
      <c r="Q9" s="144" t="s">
        <v>34</v>
      </c>
      <c r="R9" s="144" t="s">
        <v>89</v>
      </c>
      <c r="S9" s="144" t="s">
        <v>33</v>
      </c>
      <c r="T9" s="144" t="s">
        <v>34</v>
      </c>
      <c r="U9" s="144" t="s">
        <v>89</v>
      </c>
      <c r="V9" s="144" t="s">
        <v>90</v>
      </c>
      <c r="W9" s="144" t="s">
        <v>91</v>
      </c>
      <c r="X9" s="144" t="s">
        <v>90</v>
      </c>
      <c r="Y9" s="144" t="s">
        <v>91</v>
      </c>
      <c r="Z9" s="556"/>
      <c r="AA9" s="556"/>
      <c r="AB9" s="558"/>
    </row>
    <row r="10" spans="1:28" ht="21" customHeight="1">
      <c r="A10" s="52">
        <v>1</v>
      </c>
      <c r="B10" s="107"/>
      <c r="C10" s="147"/>
      <c r="D10" s="107"/>
      <c r="E10" s="148"/>
      <c r="F10" s="109"/>
      <c r="G10" s="149"/>
      <c r="H10" s="150">
        <f>F10*G10</f>
        <v>0</v>
      </c>
      <c r="I10" s="116"/>
      <c r="J10" s="150">
        <f>ROUNDDOWN(IF(I10="",H10,H10*I10),0)</f>
        <v>0</v>
      </c>
      <c r="K10" s="107"/>
      <c r="L10" s="107"/>
      <c r="M10" s="151"/>
      <c r="N10" s="151"/>
      <c r="O10" s="151"/>
      <c r="P10" s="151"/>
      <c r="Q10" s="151"/>
      <c r="R10" s="152" t="e">
        <f>EOMONTH(Q10,0)-EOMONTH(P10,-1)</f>
        <v>#NUM!</v>
      </c>
      <c r="S10" s="153">
        <v>46054</v>
      </c>
      <c r="T10" s="153">
        <f>EOMONTH(Q10,0)</f>
        <v>31</v>
      </c>
      <c r="U10" s="152">
        <f>EOMONTH(T10,0)+1-S10</f>
        <v>-46022</v>
      </c>
      <c r="V10" s="154">
        <v>0</v>
      </c>
      <c r="W10" s="155">
        <v>1</v>
      </c>
      <c r="X10" s="156">
        <f>IF(Q10="",0,ROUNDDOWN(YEARFRAC(EOMONTH(M10,-1)+1,EOMONTH(Q10,0)+1,1),2))</f>
        <v>0</v>
      </c>
      <c r="Y10" s="155">
        <v>0</v>
      </c>
      <c r="Z10" s="157">
        <f>ROUNDDOWN(J10*(1-Y10),0)</f>
        <v>0</v>
      </c>
      <c r="AA10" s="157">
        <f>Z10*1.1</f>
        <v>0</v>
      </c>
      <c r="AB10" s="56">
        <f>ROUNDDOWN(IF(OR(Z10=0,F10&lt;20000),0,IF(U10&lt;0,0,Z10*U10/R10)),0)</f>
        <v>0</v>
      </c>
    </row>
    <row r="11" spans="1:28" ht="21" customHeight="1">
      <c r="A11" s="52">
        <v>2</v>
      </c>
      <c r="B11" s="107"/>
      <c r="C11" s="109"/>
      <c r="D11" s="107"/>
      <c r="E11" s="148"/>
      <c r="F11" s="109"/>
      <c r="G11" s="149"/>
      <c r="H11" s="150">
        <f t="shared" ref="H11:H43" si="0">F11*G11</f>
        <v>0</v>
      </c>
      <c r="I11" s="116"/>
      <c r="J11" s="150">
        <f t="shared" ref="J11:J43" si="1">ROUNDDOWN(IF(I11="",H11,H11*I11),0)</f>
        <v>0</v>
      </c>
      <c r="K11" s="107"/>
      <c r="L11" s="107"/>
      <c r="M11" s="151"/>
      <c r="N11" s="151"/>
      <c r="O11" s="151"/>
      <c r="P11" s="151"/>
      <c r="Q11" s="151"/>
      <c r="R11" s="152" t="e">
        <f t="shared" ref="R11:R43" si="2">EOMONTH(Q11,0)-EOMONTH(P11,-1)</f>
        <v>#NUM!</v>
      </c>
      <c r="S11" s="153">
        <v>46054</v>
      </c>
      <c r="T11" s="153">
        <f>EOMONTH(Q11,0)</f>
        <v>31</v>
      </c>
      <c r="U11" s="152">
        <f t="shared" ref="U11:U43" si="3">EOMONTH(T11,0)+1-S11</f>
        <v>-46022</v>
      </c>
      <c r="V11" s="154">
        <v>0</v>
      </c>
      <c r="W11" s="155">
        <v>1</v>
      </c>
      <c r="X11" s="156">
        <f t="shared" ref="X11:X43" si="4">IF(Q11="",0,ROUNDDOWN(YEARFRAC(EOMONTH(M11,-1)+1,EOMONTH(Q11,0)+1,1),2))</f>
        <v>0</v>
      </c>
      <c r="Y11" s="155">
        <v>0</v>
      </c>
      <c r="Z11" s="157">
        <f t="shared" ref="Z11:Z43" si="5">ROUNDDOWN(J11*(1-Y11),0)</f>
        <v>0</v>
      </c>
      <c r="AA11" s="157">
        <f t="shared" ref="AA11:AA43" si="6">Z11*1.1</f>
        <v>0</v>
      </c>
      <c r="AB11" s="56">
        <f>ROUNDDOWN(IF(OR(Z11=0,F11&lt;20000),0,IF(U11&lt;0,0,Z11*U11/R11)),0)</f>
        <v>0</v>
      </c>
    </row>
    <row r="12" spans="1:28" ht="21" customHeight="1">
      <c r="A12" s="52">
        <v>3</v>
      </c>
      <c r="B12" s="107"/>
      <c r="C12" s="149"/>
      <c r="D12" s="107"/>
      <c r="E12" s="148"/>
      <c r="F12" s="109"/>
      <c r="G12" s="149"/>
      <c r="H12" s="150">
        <f t="shared" si="0"/>
        <v>0</v>
      </c>
      <c r="I12" s="116"/>
      <c r="J12" s="150">
        <f t="shared" si="1"/>
        <v>0</v>
      </c>
      <c r="K12" s="107"/>
      <c r="L12" s="148"/>
      <c r="M12" s="151"/>
      <c r="N12" s="151"/>
      <c r="O12" s="151"/>
      <c r="P12" s="151"/>
      <c r="Q12" s="151"/>
      <c r="R12" s="152" t="e">
        <f t="shared" si="2"/>
        <v>#NUM!</v>
      </c>
      <c r="S12" s="153">
        <v>46054</v>
      </c>
      <c r="T12" s="153">
        <f>EOMONTH(Q12,0)</f>
        <v>31</v>
      </c>
      <c r="U12" s="152">
        <f t="shared" si="3"/>
        <v>-46022</v>
      </c>
      <c r="V12" s="154">
        <v>0</v>
      </c>
      <c r="W12" s="155">
        <v>1</v>
      </c>
      <c r="X12" s="156">
        <f t="shared" si="4"/>
        <v>0</v>
      </c>
      <c r="Y12" s="155">
        <v>0</v>
      </c>
      <c r="Z12" s="157">
        <f t="shared" si="5"/>
        <v>0</v>
      </c>
      <c r="AA12" s="157">
        <f t="shared" si="6"/>
        <v>0</v>
      </c>
      <c r="AB12" s="56">
        <f t="shared" ref="AB12:AB43" si="7">ROUNDDOWN(IF(OR(Z12=0,F12&lt;20000),0,IF(U12&lt;0,0,Z12*U12/R12)),0)</f>
        <v>0</v>
      </c>
    </row>
    <row r="13" spans="1:28" ht="21" customHeight="1">
      <c r="A13" s="52">
        <v>4</v>
      </c>
      <c r="B13" s="107"/>
      <c r="C13" s="149"/>
      <c r="D13" s="107"/>
      <c r="E13" s="148"/>
      <c r="F13" s="109"/>
      <c r="G13" s="149"/>
      <c r="H13" s="150">
        <f t="shared" si="0"/>
        <v>0</v>
      </c>
      <c r="I13" s="116"/>
      <c r="J13" s="150">
        <f t="shared" si="1"/>
        <v>0</v>
      </c>
      <c r="K13" s="107"/>
      <c r="L13" s="148"/>
      <c r="M13" s="151"/>
      <c r="N13" s="151"/>
      <c r="O13" s="151"/>
      <c r="P13" s="151"/>
      <c r="Q13" s="151"/>
      <c r="R13" s="152" t="e">
        <f t="shared" si="2"/>
        <v>#NUM!</v>
      </c>
      <c r="S13" s="153">
        <v>46054</v>
      </c>
      <c r="T13" s="153">
        <f>EOMONTH(Q13,0)</f>
        <v>31</v>
      </c>
      <c r="U13" s="152">
        <f t="shared" si="3"/>
        <v>-46022</v>
      </c>
      <c r="V13" s="154">
        <v>0</v>
      </c>
      <c r="W13" s="155">
        <v>1</v>
      </c>
      <c r="X13" s="156">
        <f t="shared" si="4"/>
        <v>0</v>
      </c>
      <c r="Y13" s="155">
        <v>0</v>
      </c>
      <c r="Z13" s="157">
        <f t="shared" si="5"/>
        <v>0</v>
      </c>
      <c r="AA13" s="157">
        <f t="shared" si="6"/>
        <v>0</v>
      </c>
      <c r="AB13" s="56">
        <f t="shared" si="7"/>
        <v>0</v>
      </c>
    </row>
    <row r="14" spans="1:28" ht="21" customHeight="1">
      <c r="A14" s="52">
        <v>5</v>
      </c>
      <c r="B14" s="107"/>
      <c r="C14" s="158"/>
      <c r="D14" s="107"/>
      <c r="E14" s="148"/>
      <c r="F14" s="109"/>
      <c r="G14" s="149"/>
      <c r="H14" s="150">
        <f t="shared" si="0"/>
        <v>0</v>
      </c>
      <c r="I14" s="116"/>
      <c r="J14" s="150">
        <f t="shared" si="1"/>
        <v>0</v>
      </c>
      <c r="K14" s="148"/>
      <c r="L14" s="148"/>
      <c r="M14" s="151"/>
      <c r="N14" s="151"/>
      <c r="O14" s="151"/>
      <c r="P14" s="151"/>
      <c r="Q14" s="151"/>
      <c r="R14" s="152" t="e">
        <f t="shared" si="2"/>
        <v>#NUM!</v>
      </c>
      <c r="S14" s="153">
        <v>46054</v>
      </c>
      <c r="T14" s="153">
        <f t="shared" ref="T14:T43" si="8">EOMONTH(Q14,0)</f>
        <v>31</v>
      </c>
      <c r="U14" s="152">
        <f t="shared" si="3"/>
        <v>-46022</v>
      </c>
      <c r="V14" s="154">
        <v>0</v>
      </c>
      <c r="W14" s="155">
        <v>1</v>
      </c>
      <c r="X14" s="156">
        <f t="shared" si="4"/>
        <v>0</v>
      </c>
      <c r="Y14" s="155">
        <v>0</v>
      </c>
      <c r="Z14" s="157">
        <f t="shared" si="5"/>
        <v>0</v>
      </c>
      <c r="AA14" s="157">
        <f t="shared" si="6"/>
        <v>0</v>
      </c>
      <c r="AB14" s="56">
        <f t="shared" si="7"/>
        <v>0</v>
      </c>
    </row>
    <row r="15" spans="1:28" ht="21" customHeight="1">
      <c r="A15" s="52">
        <v>6</v>
      </c>
      <c r="B15" s="107"/>
      <c r="C15" s="158"/>
      <c r="D15" s="107"/>
      <c r="E15" s="148"/>
      <c r="F15" s="109"/>
      <c r="G15" s="149"/>
      <c r="H15" s="150">
        <f t="shared" si="0"/>
        <v>0</v>
      </c>
      <c r="I15" s="116"/>
      <c r="J15" s="150">
        <f t="shared" si="1"/>
        <v>0</v>
      </c>
      <c r="K15" s="148"/>
      <c r="L15" s="148"/>
      <c r="M15" s="151"/>
      <c r="N15" s="151"/>
      <c r="O15" s="151"/>
      <c r="P15" s="151"/>
      <c r="Q15" s="151"/>
      <c r="R15" s="152" t="e">
        <f t="shared" si="2"/>
        <v>#NUM!</v>
      </c>
      <c r="S15" s="153">
        <v>46054</v>
      </c>
      <c r="T15" s="153">
        <f t="shared" si="8"/>
        <v>31</v>
      </c>
      <c r="U15" s="152">
        <f t="shared" si="3"/>
        <v>-46022</v>
      </c>
      <c r="V15" s="154">
        <v>0</v>
      </c>
      <c r="W15" s="155">
        <v>1</v>
      </c>
      <c r="X15" s="156">
        <f t="shared" si="4"/>
        <v>0</v>
      </c>
      <c r="Y15" s="155">
        <v>0</v>
      </c>
      <c r="Z15" s="157">
        <f t="shared" si="5"/>
        <v>0</v>
      </c>
      <c r="AA15" s="157">
        <f t="shared" si="6"/>
        <v>0</v>
      </c>
      <c r="AB15" s="56">
        <f t="shared" si="7"/>
        <v>0</v>
      </c>
    </row>
    <row r="16" spans="1:28" ht="21" customHeight="1">
      <c r="A16" s="52">
        <v>7</v>
      </c>
      <c r="B16" s="107"/>
      <c r="C16" s="158"/>
      <c r="D16" s="107"/>
      <c r="E16" s="148"/>
      <c r="F16" s="109"/>
      <c r="G16" s="149"/>
      <c r="H16" s="150">
        <f t="shared" si="0"/>
        <v>0</v>
      </c>
      <c r="I16" s="116"/>
      <c r="J16" s="150">
        <f t="shared" si="1"/>
        <v>0</v>
      </c>
      <c r="K16" s="148"/>
      <c r="L16" s="148"/>
      <c r="M16" s="151"/>
      <c r="N16" s="151"/>
      <c r="O16" s="151"/>
      <c r="P16" s="151"/>
      <c r="Q16" s="151"/>
      <c r="R16" s="152" t="e">
        <f t="shared" si="2"/>
        <v>#NUM!</v>
      </c>
      <c r="S16" s="153">
        <v>46054</v>
      </c>
      <c r="T16" s="153">
        <f t="shared" si="8"/>
        <v>31</v>
      </c>
      <c r="U16" s="152">
        <f t="shared" si="3"/>
        <v>-46022</v>
      </c>
      <c r="V16" s="154">
        <v>0</v>
      </c>
      <c r="W16" s="155">
        <v>1</v>
      </c>
      <c r="X16" s="156">
        <f t="shared" si="4"/>
        <v>0</v>
      </c>
      <c r="Y16" s="155">
        <v>0</v>
      </c>
      <c r="Z16" s="157">
        <f t="shared" si="5"/>
        <v>0</v>
      </c>
      <c r="AA16" s="157">
        <f t="shared" si="6"/>
        <v>0</v>
      </c>
      <c r="AB16" s="56">
        <f t="shared" si="7"/>
        <v>0</v>
      </c>
    </row>
    <row r="17" spans="1:28" ht="21" customHeight="1">
      <c r="A17" s="52">
        <v>8</v>
      </c>
      <c r="B17" s="107"/>
      <c r="C17" s="158"/>
      <c r="D17" s="107"/>
      <c r="E17" s="148"/>
      <c r="F17" s="109"/>
      <c r="G17" s="149"/>
      <c r="H17" s="150">
        <f t="shared" si="0"/>
        <v>0</v>
      </c>
      <c r="I17" s="116"/>
      <c r="J17" s="150">
        <f t="shared" si="1"/>
        <v>0</v>
      </c>
      <c r="K17" s="148"/>
      <c r="L17" s="148"/>
      <c r="M17" s="151"/>
      <c r="N17" s="151"/>
      <c r="O17" s="151"/>
      <c r="P17" s="151"/>
      <c r="Q17" s="151"/>
      <c r="R17" s="152" t="e">
        <f t="shared" si="2"/>
        <v>#NUM!</v>
      </c>
      <c r="S17" s="153">
        <v>46054</v>
      </c>
      <c r="T17" s="153">
        <f t="shared" si="8"/>
        <v>31</v>
      </c>
      <c r="U17" s="152">
        <f t="shared" si="3"/>
        <v>-46022</v>
      </c>
      <c r="V17" s="154">
        <v>0</v>
      </c>
      <c r="W17" s="155">
        <v>1</v>
      </c>
      <c r="X17" s="156">
        <f t="shared" si="4"/>
        <v>0</v>
      </c>
      <c r="Y17" s="155">
        <v>0</v>
      </c>
      <c r="Z17" s="157">
        <f t="shared" si="5"/>
        <v>0</v>
      </c>
      <c r="AA17" s="157">
        <f t="shared" si="6"/>
        <v>0</v>
      </c>
      <c r="AB17" s="56">
        <f t="shared" si="7"/>
        <v>0</v>
      </c>
    </row>
    <row r="18" spans="1:28" ht="21" customHeight="1">
      <c r="A18" s="52">
        <v>9</v>
      </c>
      <c r="B18" s="107"/>
      <c r="C18" s="158"/>
      <c r="D18" s="107"/>
      <c r="E18" s="148"/>
      <c r="F18" s="109"/>
      <c r="G18" s="149"/>
      <c r="H18" s="150">
        <f t="shared" si="0"/>
        <v>0</v>
      </c>
      <c r="I18" s="116"/>
      <c r="J18" s="150">
        <f t="shared" si="1"/>
        <v>0</v>
      </c>
      <c r="K18" s="148"/>
      <c r="L18" s="148"/>
      <c r="M18" s="151"/>
      <c r="N18" s="151"/>
      <c r="O18" s="151"/>
      <c r="P18" s="151"/>
      <c r="Q18" s="151"/>
      <c r="R18" s="152" t="e">
        <f t="shared" si="2"/>
        <v>#NUM!</v>
      </c>
      <c r="S18" s="153">
        <v>46054</v>
      </c>
      <c r="T18" s="153">
        <f t="shared" si="8"/>
        <v>31</v>
      </c>
      <c r="U18" s="152">
        <f t="shared" si="3"/>
        <v>-46022</v>
      </c>
      <c r="V18" s="154">
        <v>0</v>
      </c>
      <c r="W18" s="155">
        <v>1</v>
      </c>
      <c r="X18" s="156">
        <f t="shared" si="4"/>
        <v>0</v>
      </c>
      <c r="Y18" s="155">
        <v>0</v>
      </c>
      <c r="Z18" s="157">
        <f t="shared" si="5"/>
        <v>0</v>
      </c>
      <c r="AA18" s="157">
        <f t="shared" si="6"/>
        <v>0</v>
      </c>
      <c r="AB18" s="56">
        <f t="shared" si="7"/>
        <v>0</v>
      </c>
    </row>
    <row r="19" spans="1:28" ht="21" customHeight="1">
      <c r="A19" s="52">
        <v>10</v>
      </c>
      <c r="B19" s="107"/>
      <c r="C19" s="158"/>
      <c r="D19" s="107"/>
      <c r="E19" s="148"/>
      <c r="F19" s="109"/>
      <c r="G19" s="149"/>
      <c r="H19" s="150">
        <f t="shared" si="0"/>
        <v>0</v>
      </c>
      <c r="I19" s="116"/>
      <c r="J19" s="150">
        <f t="shared" si="1"/>
        <v>0</v>
      </c>
      <c r="K19" s="148"/>
      <c r="L19" s="148"/>
      <c r="M19" s="151"/>
      <c r="N19" s="151"/>
      <c r="O19" s="151"/>
      <c r="P19" s="151"/>
      <c r="Q19" s="151"/>
      <c r="R19" s="152" t="e">
        <f t="shared" si="2"/>
        <v>#NUM!</v>
      </c>
      <c r="S19" s="153">
        <v>46054</v>
      </c>
      <c r="T19" s="153">
        <f t="shared" si="8"/>
        <v>31</v>
      </c>
      <c r="U19" s="152">
        <f t="shared" si="3"/>
        <v>-46022</v>
      </c>
      <c r="V19" s="154">
        <v>0</v>
      </c>
      <c r="W19" s="155">
        <v>1</v>
      </c>
      <c r="X19" s="156">
        <f t="shared" si="4"/>
        <v>0</v>
      </c>
      <c r="Y19" s="155">
        <v>0</v>
      </c>
      <c r="Z19" s="157">
        <f t="shared" si="5"/>
        <v>0</v>
      </c>
      <c r="AA19" s="157">
        <f t="shared" si="6"/>
        <v>0</v>
      </c>
      <c r="AB19" s="56">
        <f t="shared" si="7"/>
        <v>0</v>
      </c>
    </row>
    <row r="20" spans="1:28" ht="21" customHeight="1">
      <c r="A20" s="52">
        <v>11</v>
      </c>
      <c r="B20" s="107"/>
      <c r="C20" s="158"/>
      <c r="D20" s="107"/>
      <c r="E20" s="148"/>
      <c r="F20" s="109"/>
      <c r="G20" s="149"/>
      <c r="H20" s="150">
        <f t="shared" si="0"/>
        <v>0</v>
      </c>
      <c r="I20" s="116"/>
      <c r="J20" s="150">
        <f t="shared" si="1"/>
        <v>0</v>
      </c>
      <c r="K20" s="148"/>
      <c r="L20" s="148"/>
      <c r="M20" s="151"/>
      <c r="N20" s="151"/>
      <c r="O20" s="151"/>
      <c r="P20" s="151"/>
      <c r="Q20" s="151"/>
      <c r="R20" s="152" t="e">
        <f t="shared" si="2"/>
        <v>#NUM!</v>
      </c>
      <c r="S20" s="153">
        <v>46054</v>
      </c>
      <c r="T20" s="153">
        <f t="shared" si="8"/>
        <v>31</v>
      </c>
      <c r="U20" s="152">
        <f t="shared" si="3"/>
        <v>-46022</v>
      </c>
      <c r="V20" s="154">
        <v>0</v>
      </c>
      <c r="W20" s="155">
        <v>1</v>
      </c>
      <c r="X20" s="156">
        <f t="shared" si="4"/>
        <v>0</v>
      </c>
      <c r="Y20" s="155">
        <v>0</v>
      </c>
      <c r="Z20" s="157">
        <f t="shared" si="5"/>
        <v>0</v>
      </c>
      <c r="AA20" s="157">
        <f t="shared" si="6"/>
        <v>0</v>
      </c>
      <c r="AB20" s="56">
        <f t="shared" si="7"/>
        <v>0</v>
      </c>
    </row>
    <row r="21" spans="1:28" ht="21" customHeight="1">
      <c r="A21" s="52">
        <v>12</v>
      </c>
      <c r="B21" s="107"/>
      <c r="C21" s="158"/>
      <c r="D21" s="107"/>
      <c r="E21" s="148"/>
      <c r="F21" s="109"/>
      <c r="G21" s="149"/>
      <c r="H21" s="150">
        <f t="shared" si="0"/>
        <v>0</v>
      </c>
      <c r="I21" s="116"/>
      <c r="J21" s="150">
        <f t="shared" si="1"/>
        <v>0</v>
      </c>
      <c r="K21" s="148"/>
      <c r="L21" s="148"/>
      <c r="M21" s="151"/>
      <c r="N21" s="151"/>
      <c r="O21" s="151"/>
      <c r="P21" s="151"/>
      <c r="Q21" s="151"/>
      <c r="R21" s="152" t="e">
        <f t="shared" si="2"/>
        <v>#NUM!</v>
      </c>
      <c r="S21" s="153">
        <v>46054</v>
      </c>
      <c r="T21" s="153">
        <f t="shared" si="8"/>
        <v>31</v>
      </c>
      <c r="U21" s="152">
        <f t="shared" si="3"/>
        <v>-46022</v>
      </c>
      <c r="V21" s="154">
        <v>0</v>
      </c>
      <c r="W21" s="155">
        <v>1</v>
      </c>
      <c r="X21" s="156">
        <f t="shared" si="4"/>
        <v>0</v>
      </c>
      <c r="Y21" s="155">
        <v>0</v>
      </c>
      <c r="Z21" s="157">
        <f t="shared" si="5"/>
        <v>0</v>
      </c>
      <c r="AA21" s="157">
        <f t="shared" si="6"/>
        <v>0</v>
      </c>
      <c r="AB21" s="56">
        <f t="shared" si="7"/>
        <v>0</v>
      </c>
    </row>
    <row r="22" spans="1:28" ht="21" customHeight="1">
      <c r="A22" s="52">
        <v>13</v>
      </c>
      <c r="B22" s="107"/>
      <c r="C22" s="158"/>
      <c r="D22" s="107"/>
      <c r="E22" s="148"/>
      <c r="F22" s="109"/>
      <c r="G22" s="149"/>
      <c r="H22" s="150">
        <f t="shared" si="0"/>
        <v>0</v>
      </c>
      <c r="I22" s="116"/>
      <c r="J22" s="150">
        <f t="shared" si="1"/>
        <v>0</v>
      </c>
      <c r="K22" s="148"/>
      <c r="L22" s="148"/>
      <c r="M22" s="151"/>
      <c r="N22" s="151"/>
      <c r="O22" s="151"/>
      <c r="P22" s="151"/>
      <c r="Q22" s="151"/>
      <c r="R22" s="152" t="e">
        <f t="shared" si="2"/>
        <v>#NUM!</v>
      </c>
      <c r="S22" s="153">
        <v>46054</v>
      </c>
      <c r="T22" s="153">
        <f t="shared" si="8"/>
        <v>31</v>
      </c>
      <c r="U22" s="152">
        <f t="shared" si="3"/>
        <v>-46022</v>
      </c>
      <c r="V22" s="154">
        <v>0</v>
      </c>
      <c r="W22" s="155">
        <v>1</v>
      </c>
      <c r="X22" s="156">
        <f t="shared" si="4"/>
        <v>0</v>
      </c>
      <c r="Y22" s="155">
        <v>0</v>
      </c>
      <c r="Z22" s="157">
        <f t="shared" si="5"/>
        <v>0</v>
      </c>
      <c r="AA22" s="157">
        <f t="shared" si="6"/>
        <v>0</v>
      </c>
      <c r="AB22" s="56">
        <f t="shared" si="7"/>
        <v>0</v>
      </c>
    </row>
    <row r="23" spans="1:28" ht="21" customHeight="1">
      <c r="A23" s="52">
        <v>14</v>
      </c>
      <c r="B23" s="107"/>
      <c r="C23" s="158"/>
      <c r="D23" s="107"/>
      <c r="E23" s="148"/>
      <c r="F23" s="109"/>
      <c r="G23" s="149"/>
      <c r="H23" s="150">
        <f t="shared" si="0"/>
        <v>0</v>
      </c>
      <c r="I23" s="116"/>
      <c r="J23" s="150">
        <f t="shared" si="1"/>
        <v>0</v>
      </c>
      <c r="K23" s="148"/>
      <c r="L23" s="148"/>
      <c r="M23" s="151"/>
      <c r="N23" s="151"/>
      <c r="O23" s="151"/>
      <c r="P23" s="151"/>
      <c r="Q23" s="151"/>
      <c r="R23" s="152" t="e">
        <f t="shared" si="2"/>
        <v>#NUM!</v>
      </c>
      <c r="S23" s="153">
        <v>46054</v>
      </c>
      <c r="T23" s="153">
        <f t="shared" si="8"/>
        <v>31</v>
      </c>
      <c r="U23" s="152">
        <f t="shared" si="3"/>
        <v>-46022</v>
      </c>
      <c r="V23" s="154">
        <v>0</v>
      </c>
      <c r="W23" s="155">
        <v>1</v>
      </c>
      <c r="X23" s="156">
        <f t="shared" si="4"/>
        <v>0</v>
      </c>
      <c r="Y23" s="155">
        <v>0</v>
      </c>
      <c r="Z23" s="157">
        <f t="shared" si="5"/>
        <v>0</v>
      </c>
      <c r="AA23" s="157">
        <f t="shared" si="6"/>
        <v>0</v>
      </c>
      <c r="AB23" s="56">
        <f t="shared" si="7"/>
        <v>0</v>
      </c>
    </row>
    <row r="24" spans="1:28" ht="21" customHeight="1">
      <c r="A24" s="52">
        <v>15</v>
      </c>
      <c r="B24" s="107"/>
      <c r="C24" s="158"/>
      <c r="D24" s="107"/>
      <c r="E24" s="148"/>
      <c r="F24" s="109"/>
      <c r="G24" s="149"/>
      <c r="H24" s="150">
        <f t="shared" si="0"/>
        <v>0</v>
      </c>
      <c r="I24" s="116"/>
      <c r="J24" s="150">
        <f t="shared" si="1"/>
        <v>0</v>
      </c>
      <c r="K24" s="148"/>
      <c r="L24" s="148"/>
      <c r="M24" s="151"/>
      <c r="N24" s="151"/>
      <c r="O24" s="151"/>
      <c r="P24" s="151"/>
      <c r="Q24" s="151"/>
      <c r="R24" s="152" t="e">
        <f t="shared" si="2"/>
        <v>#NUM!</v>
      </c>
      <c r="S24" s="153">
        <v>46054</v>
      </c>
      <c r="T24" s="153">
        <f t="shared" si="8"/>
        <v>31</v>
      </c>
      <c r="U24" s="152">
        <f t="shared" si="3"/>
        <v>-46022</v>
      </c>
      <c r="V24" s="154">
        <v>0</v>
      </c>
      <c r="W24" s="155">
        <v>1</v>
      </c>
      <c r="X24" s="156">
        <f t="shared" si="4"/>
        <v>0</v>
      </c>
      <c r="Y24" s="155">
        <v>0</v>
      </c>
      <c r="Z24" s="157">
        <f t="shared" si="5"/>
        <v>0</v>
      </c>
      <c r="AA24" s="157">
        <f t="shared" si="6"/>
        <v>0</v>
      </c>
      <c r="AB24" s="56">
        <f t="shared" si="7"/>
        <v>0</v>
      </c>
    </row>
    <row r="25" spans="1:28" ht="21" customHeight="1">
      <c r="A25" s="52">
        <v>16</v>
      </c>
      <c r="B25" s="107"/>
      <c r="C25" s="158"/>
      <c r="D25" s="107"/>
      <c r="E25" s="148"/>
      <c r="F25" s="109"/>
      <c r="G25" s="149"/>
      <c r="H25" s="150">
        <f t="shared" si="0"/>
        <v>0</v>
      </c>
      <c r="I25" s="116"/>
      <c r="J25" s="150">
        <f t="shared" si="1"/>
        <v>0</v>
      </c>
      <c r="K25" s="148"/>
      <c r="L25" s="148"/>
      <c r="M25" s="151"/>
      <c r="N25" s="151"/>
      <c r="O25" s="151"/>
      <c r="P25" s="151"/>
      <c r="Q25" s="151"/>
      <c r="R25" s="152" t="e">
        <f t="shared" si="2"/>
        <v>#NUM!</v>
      </c>
      <c r="S25" s="153">
        <v>46054</v>
      </c>
      <c r="T25" s="153">
        <f t="shared" si="8"/>
        <v>31</v>
      </c>
      <c r="U25" s="152">
        <f t="shared" si="3"/>
        <v>-46022</v>
      </c>
      <c r="V25" s="154">
        <v>0</v>
      </c>
      <c r="W25" s="155">
        <v>1</v>
      </c>
      <c r="X25" s="156">
        <f t="shared" si="4"/>
        <v>0</v>
      </c>
      <c r="Y25" s="155">
        <v>0</v>
      </c>
      <c r="Z25" s="157">
        <f t="shared" si="5"/>
        <v>0</v>
      </c>
      <c r="AA25" s="157">
        <f t="shared" si="6"/>
        <v>0</v>
      </c>
      <c r="AB25" s="56">
        <f t="shared" si="7"/>
        <v>0</v>
      </c>
    </row>
    <row r="26" spans="1:28" ht="21" customHeight="1">
      <c r="A26" s="52">
        <v>17</v>
      </c>
      <c r="B26" s="107"/>
      <c r="C26" s="158"/>
      <c r="D26" s="107"/>
      <c r="E26" s="148"/>
      <c r="F26" s="109"/>
      <c r="G26" s="149"/>
      <c r="H26" s="150">
        <f t="shared" si="0"/>
        <v>0</v>
      </c>
      <c r="I26" s="116"/>
      <c r="J26" s="150">
        <f t="shared" si="1"/>
        <v>0</v>
      </c>
      <c r="K26" s="148"/>
      <c r="L26" s="148"/>
      <c r="M26" s="151"/>
      <c r="N26" s="151"/>
      <c r="O26" s="151"/>
      <c r="P26" s="151"/>
      <c r="Q26" s="151"/>
      <c r="R26" s="152" t="e">
        <f t="shared" si="2"/>
        <v>#NUM!</v>
      </c>
      <c r="S26" s="153">
        <v>46054</v>
      </c>
      <c r="T26" s="153">
        <f t="shared" si="8"/>
        <v>31</v>
      </c>
      <c r="U26" s="152">
        <f t="shared" si="3"/>
        <v>-46022</v>
      </c>
      <c r="V26" s="154">
        <v>0</v>
      </c>
      <c r="W26" s="155">
        <v>1</v>
      </c>
      <c r="X26" s="156">
        <f t="shared" si="4"/>
        <v>0</v>
      </c>
      <c r="Y26" s="155">
        <v>0</v>
      </c>
      <c r="Z26" s="157">
        <f t="shared" si="5"/>
        <v>0</v>
      </c>
      <c r="AA26" s="157">
        <f t="shared" si="6"/>
        <v>0</v>
      </c>
      <c r="AB26" s="56">
        <f t="shared" si="7"/>
        <v>0</v>
      </c>
    </row>
    <row r="27" spans="1:28" ht="21" customHeight="1">
      <c r="A27" s="52">
        <v>18</v>
      </c>
      <c r="B27" s="107"/>
      <c r="C27" s="158"/>
      <c r="D27" s="107"/>
      <c r="E27" s="148"/>
      <c r="F27" s="109"/>
      <c r="G27" s="149"/>
      <c r="H27" s="150">
        <f t="shared" si="0"/>
        <v>0</v>
      </c>
      <c r="I27" s="116"/>
      <c r="J27" s="150">
        <f t="shared" si="1"/>
        <v>0</v>
      </c>
      <c r="K27" s="148"/>
      <c r="L27" s="148"/>
      <c r="M27" s="151"/>
      <c r="N27" s="151"/>
      <c r="O27" s="151"/>
      <c r="P27" s="151"/>
      <c r="Q27" s="151"/>
      <c r="R27" s="152" t="e">
        <f t="shared" si="2"/>
        <v>#NUM!</v>
      </c>
      <c r="S27" s="153">
        <v>46054</v>
      </c>
      <c r="T27" s="153">
        <f t="shared" si="8"/>
        <v>31</v>
      </c>
      <c r="U27" s="152">
        <f t="shared" si="3"/>
        <v>-46022</v>
      </c>
      <c r="V27" s="154">
        <v>0</v>
      </c>
      <c r="W27" s="155">
        <v>1</v>
      </c>
      <c r="X27" s="156">
        <f t="shared" si="4"/>
        <v>0</v>
      </c>
      <c r="Y27" s="155">
        <v>0</v>
      </c>
      <c r="Z27" s="157">
        <f t="shared" si="5"/>
        <v>0</v>
      </c>
      <c r="AA27" s="157">
        <f t="shared" si="6"/>
        <v>0</v>
      </c>
      <c r="AB27" s="56">
        <f t="shared" si="7"/>
        <v>0</v>
      </c>
    </row>
    <row r="28" spans="1:28" ht="21" customHeight="1">
      <c r="A28" s="52">
        <v>19</v>
      </c>
      <c r="B28" s="107"/>
      <c r="C28" s="158"/>
      <c r="D28" s="107"/>
      <c r="E28" s="148"/>
      <c r="F28" s="109"/>
      <c r="G28" s="149"/>
      <c r="H28" s="150">
        <f t="shared" si="0"/>
        <v>0</v>
      </c>
      <c r="I28" s="116"/>
      <c r="J28" s="150">
        <f t="shared" si="1"/>
        <v>0</v>
      </c>
      <c r="K28" s="148"/>
      <c r="L28" s="148"/>
      <c r="M28" s="151"/>
      <c r="N28" s="151"/>
      <c r="O28" s="151"/>
      <c r="P28" s="151"/>
      <c r="Q28" s="151"/>
      <c r="R28" s="152" t="e">
        <f t="shared" si="2"/>
        <v>#NUM!</v>
      </c>
      <c r="S28" s="153">
        <v>46054</v>
      </c>
      <c r="T28" s="153">
        <f t="shared" si="8"/>
        <v>31</v>
      </c>
      <c r="U28" s="152">
        <f t="shared" si="3"/>
        <v>-46022</v>
      </c>
      <c r="V28" s="154">
        <v>0</v>
      </c>
      <c r="W28" s="155">
        <v>1</v>
      </c>
      <c r="X28" s="156">
        <f t="shared" si="4"/>
        <v>0</v>
      </c>
      <c r="Y28" s="155">
        <v>0</v>
      </c>
      <c r="Z28" s="157">
        <f t="shared" si="5"/>
        <v>0</v>
      </c>
      <c r="AA28" s="157">
        <f t="shared" si="6"/>
        <v>0</v>
      </c>
      <c r="AB28" s="56">
        <f t="shared" si="7"/>
        <v>0</v>
      </c>
    </row>
    <row r="29" spans="1:28" ht="21" customHeight="1">
      <c r="A29" s="52">
        <v>20</v>
      </c>
      <c r="B29" s="107"/>
      <c r="C29" s="158"/>
      <c r="D29" s="107"/>
      <c r="E29" s="148"/>
      <c r="F29" s="109"/>
      <c r="G29" s="149"/>
      <c r="H29" s="150">
        <f t="shared" si="0"/>
        <v>0</v>
      </c>
      <c r="I29" s="116"/>
      <c r="J29" s="150">
        <f t="shared" si="1"/>
        <v>0</v>
      </c>
      <c r="K29" s="148"/>
      <c r="L29" s="148"/>
      <c r="M29" s="151"/>
      <c r="N29" s="151"/>
      <c r="O29" s="151"/>
      <c r="P29" s="151"/>
      <c r="Q29" s="151"/>
      <c r="R29" s="152" t="e">
        <f t="shared" si="2"/>
        <v>#NUM!</v>
      </c>
      <c r="S29" s="153">
        <v>46054</v>
      </c>
      <c r="T29" s="153">
        <f t="shared" si="8"/>
        <v>31</v>
      </c>
      <c r="U29" s="152">
        <f t="shared" si="3"/>
        <v>-46022</v>
      </c>
      <c r="V29" s="154">
        <v>0</v>
      </c>
      <c r="W29" s="155">
        <v>1</v>
      </c>
      <c r="X29" s="156">
        <f t="shared" si="4"/>
        <v>0</v>
      </c>
      <c r="Y29" s="155">
        <v>0</v>
      </c>
      <c r="Z29" s="157">
        <f t="shared" si="5"/>
        <v>0</v>
      </c>
      <c r="AA29" s="157">
        <f t="shared" si="6"/>
        <v>0</v>
      </c>
      <c r="AB29" s="56">
        <f t="shared" si="7"/>
        <v>0</v>
      </c>
    </row>
    <row r="30" spans="1:28" ht="21" customHeight="1">
      <c r="A30" s="52">
        <v>21</v>
      </c>
      <c r="B30" s="107"/>
      <c r="C30" s="158"/>
      <c r="D30" s="107"/>
      <c r="E30" s="148"/>
      <c r="F30" s="109"/>
      <c r="G30" s="149"/>
      <c r="H30" s="150">
        <f t="shared" si="0"/>
        <v>0</v>
      </c>
      <c r="I30" s="116"/>
      <c r="J30" s="150">
        <f t="shared" si="1"/>
        <v>0</v>
      </c>
      <c r="K30" s="148"/>
      <c r="L30" s="148"/>
      <c r="M30" s="151"/>
      <c r="N30" s="151"/>
      <c r="O30" s="151"/>
      <c r="P30" s="151"/>
      <c r="Q30" s="151"/>
      <c r="R30" s="152" t="e">
        <f t="shared" si="2"/>
        <v>#NUM!</v>
      </c>
      <c r="S30" s="153">
        <v>46054</v>
      </c>
      <c r="T30" s="153">
        <f t="shared" si="8"/>
        <v>31</v>
      </c>
      <c r="U30" s="152">
        <f t="shared" si="3"/>
        <v>-46022</v>
      </c>
      <c r="V30" s="154">
        <v>0</v>
      </c>
      <c r="W30" s="155">
        <v>1</v>
      </c>
      <c r="X30" s="156">
        <f t="shared" si="4"/>
        <v>0</v>
      </c>
      <c r="Y30" s="155">
        <v>0</v>
      </c>
      <c r="Z30" s="157">
        <f t="shared" si="5"/>
        <v>0</v>
      </c>
      <c r="AA30" s="157">
        <f t="shared" si="6"/>
        <v>0</v>
      </c>
      <c r="AB30" s="56">
        <f t="shared" si="7"/>
        <v>0</v>
      </c>
    </row>
    <row r="31" spans="1:28" ht="21" customHeight="1">
      <c r="A31" s="52">
        <v>22</v>
      </c>
      <c r="B31" s="107"/>
      <c r="C31" s="158"/>
      <c r="D31" s="107"/>
      <c r="E31" s="148"/>
      <c r="F31" s="109"/>
      <c r="G31" s="149"/>
      <c r="H31" s="150">
        <f t="shared" si="0"/>
        <v>0</v>
      </c>
      <c r="I31" s="116"/>
      <c r="J31" s="150">
        <f t="shared" si="1"/>
        <v>0</v>
      </c>
      <c r="K31" s="148"/>
      <c r="L31" s="148"/>
      <c r="M31" s="151"/>
      <c r="N31" s="151"/>
      <c r="O31" s="151"/>
      <c r="P31" s="151"/>
      <c r="Q31" s="151"/>
      <c r="R31" s="152" t="e">
        <f t="shared" si="2"/>
        <v>#NUM!</v>
      </c>
      <c r="S31" s="153">
        <v>46054</v>
      </c>
      <c r="T31" s="153">
        <f t="shared" si="8"/>
        <v>31</v>
      </c>
      <c r="U31" s="152">
        <f t="shared" si="3"/>
        <v>-46022</v>
      </c>
      <c r="V31" s="154">
        <v>0</v>
      </c>
      <c r="W31" s="155">
        <v>1</v>
      </c>
      <c r="X31" s="156">
        <f t="shared" si="4"/>
        <v>0</v>
      </c>
      <c r="Y31" s="155">
        <v>0</v>
      </c>
      <c r="Z31" s="157">
        <f t="shared" si="5"/>
        <v>0</v>
      </c>
      <c r="AA31" s="157">
        <f t="shared" si="6"/>
        <v>0</v>
      </c>
      <c r="AB31" s="56">
        <f t="shared" si="7"/>
        <v>0</v>
      </c>
    </row>
    <row r="32" spans="1:28" ht="21" customHeight="1">
      <c r="A32" s="52">
        <v>23</v>
      </c>
      <c r="B32" s="107"/>
      <c r="C32" s="158"/>
      <c r="D32" s="107"/>
      <c r="E32" s="148"/>
      <c r="F32" s="109"/>
      <c r="G32" s="149"/>
      <c r="H32" s="150">
        <f t="shared" si="0"/>
        <v>0</v>
      </c>
      <c r="I32" s="116"/>
      <c r="J32" s="150">
        <f t="shared" si="1"/>
        <v>0</v>
      </c>
      <c r="K32" s="148"/>
      <c r="L32" s="148"/>
      <c r="M32" s="151"/>
      <c r="N32" s="151"/>
      <c r="O32" s="151"/>
      <c r="P32" s="151"/>
      <c r="Q32" s="151"/>
      <c r="R32" s="152" t="e">
        <f t="shared" si="2"/>
        <v>#NUM!</v>
      </c>
      <c r="S32" s="153">
        <v>46054</v>
      </c>
      <c r="T32" s="153">
        <f t="shared" si="8"/>
        <v>31</v>
      </c>
      <c r="U32" s="152">
        <f t="shared" si="3"/>
        <v>-46022</v>
      </c>
      <c r="V32" s="154">
        <v>0</v>
      </c>
      <c r="W32" s="155">
        <v>1</v>
      </c>
      <c r="X32" s="156">
        <f t="shared" si="4"/>
        <v>0</v>
      </c>
      <c r="Y32" s="155">
        <v>0</v>
      </c>
      <c r="Z32" s="157">
        <f t="shared" si="5"/>
        <v>0</v>
      </c>
      <c r="AA32" s="157">
        <f t="shared" si="6"/>
        <v>0</v>
      </c>
      <c r="AB32" s="56">
        <f t="shared" si="7"/>
        <v>0</v>
      </c>
    </row>
    <row r="33" spans="1:28" ht="21" customHeight="1">
      <c r="A33" s="52">
        <v>24</v>
      </c>
      <c r="B33" s="107"/>
      <c r="C33" s="158"/>
      <c r="D33" s="107"/>
      <c r="E33" s="148"/>
      <c r="F33" s="109"/>
      <c r="G33" s="149"/>
      <c r="H33" s="150">
        <f t="shared" si="0"/>
        <v>0</v>
      </c>
      <c r="I33" s="116"/>
      <c r="J33" s="150">
        <f t="shared" si="1"/>
        <v>0</v>
      </c>
      <c r="K33" s="148"/>
      <c r="L33" s="148"/>
      <c r="M33" s="151"/>
      <c r="N33" s="151"/>
      <c r="O33" s="151"/>
      <c r="P33" s="151"/>
      <c r="Q33" s="151"/>
      <c r="R33" s="152" t="e">
        <f t="shared" si="2"/>
        <v>#NUM!</v>
      </c>
      <c r="S33" s="153">
        <v>46054</v>
      </c>
      <c r="T33" s="153">
        <f t="shared" si="8"/>
        <v>31</v>
      </c>
      <c r="U33" s="152">
        <f t="shared" si="3"/>
        <v>-46022</v>
      </c>
      <c r="V33" s="154">
        <v>0</v>
      </c>
      <c r="W33" s="155">
        <v>1</v>
      </c>
      <c r="X33" s="156">
        <f t="shared" si="4"/>
        <v>0</v>
      </c>
      <c r="Y33" s="155">
        <v>0</v>
      </c>
      <c r="Z33" s="157">
        <f t="shared" si="5"/>
        <v>0</v>
      </c>
      <c r="AA33" s="157">
        <f t="shared" si="6"/>
        <v>0</v>
      </c>
      <c r="AB33" s="56">
        <f t="shared" si="7"/>
        <v>0</v>
      </c>
    </row>
    <row r="34" spans="1:28" ht="21" customHeight="1">
      <c r="A34" s="52">
        <v>25</v>
      </c>
      <c r="B34" s="107"/>
      <c r="C34" s="158"/>
      <c r="D34" s="107"/>
      <c r="E34" s="148"/>
      <c r="F34" s="109"/>
      <c r="G34" s="149"/>
      <c r="H34" s="150">
        <f t="shared" si="0"/>
        <v>0</v>
      </c>
      <c r="I34" s="116"/>
      <c r="J34" s="150">
        <f t="shared" si="1"/>
        <v>0</v>
      </c>
      <c r="K34" s="148"/>
      <c r="L34" s="148"/>
      <c r="M34" s="151"/>
      <c r="N34" s="151"/>
      <c r="O34" s="151"/>
      <c r="P34" s="151"/>
      <c r="Q34" s="151"/>
      <c r="R34" s="152" t="e">
        <f t="shared" si="2"/>
        <v>#NUM!</v>
      </c>
      <c r="S34" s="153">
        <v>46054</v>
      </c>
      <c r="T34" s="153">
        <f t="shared" si="8"/>
        <v>31</v>
      </c>
      <c r="U34" s="152">
        <f t="shared" si="3"/>
        <v>-46022</v>
      </c>
      <c r="V34" s="154">
        <v>0</v>
      </c>
      <c r="W34" s="155">
        <v>1</v>
      </c>
      <c r="X34" s="156">
        <f t="shared" si="4"/>
        <v>0</v>
      </c>
      <c r="Y34" s="155">
        <v>0</v>
      </c>
      <c r="Z34" s="157">
        <f t="shared" si="5"/>
        <v>0</v>
      </c>
      <c r="AA34" s="157">
        <f t="shared" si="6"/>
        <v>0</v>
      </c>
      <c r="AB34" s="56">
        <f t="shared" si="7"/>
        <v>0</v>
      </c>
    </row>
    <row r="35" spans="1:28" ht="21" customHeight="1">
      <c r="A35" s="52">
        <v>26</v>
      </c>
      <c r="B35" s="107"/>
      <c r="C35" s="158"/>
      <c r="D35" s="107"/>
      <c r="E35" s="148"/>
      <c r="F35" s="109"/>
      <c r="G35" s="149"/>
      <c r="H35" s="150">
        <f t="shared" si="0"/>
        <v>0</v>
      </c>
      <c r="I35" s="116"/>
      <c r="J35" s="150">
        <f t="shared" si="1"/>
        <v>0</v>
      </c>
      <c r="K35" s="148"/>
      <c r="L35" s="148"/>
      <c r="M35" s="151"/>
      <c r="N35" s="151"/>
      <c r="O35" s="151"/>
      <c r="P35" s="151"/>
      <c r="Q35" s="151"/>
      <c r="R35" s="152" t="e">
        <f t="shared" si="2"/>
        <v>#NUM!</v>
      </c>
      <c r="S35" s="153">
        <v>46054</v>
      </c>
      <c r="T35" s="153">
        <f t="shared" si="8"/>
        <v>31</v>
      </c>
      <c r="U35" s="152">
        <f t="shared" si="3"/>
        <v>-46022</v>
      </c>
      <c r="V35" s="154">
        <v>0</v>
      </c>
      <c r="W35" s="155">
        <v>1</v>
      </c>
      <c r="X35" s="156">
        <f t="shared" si="4"/>
        <v>0</v>
      </c>
      <c r="Y35" s="155">
        <v>0</v>
      </c>
      <c r="Z35" s="157">
        <f t="shared" si="5"/>
        <v>0</v>
      </c>
      <c r="AA35" s="157">
        <f t="shared" si="6"/>
        <v>0</v>
      </c>
      <c r="AB35" s="56">
        <f t="shared" si="7"/>
        <v>0</v>
      </c>
    </row>
    <row r="36" spans="1:28" ht="21" customHeight="1">
      <c r="A36" s="52">
        <v>27</v>
      </c>
      <c r="B36" s="107"/>
      <c r="C36" s="158"/>
      <c r="D36" s="107"/>
      <c r="E36" s="148"/>
      <c r="F36" s="109"/>
      <c r="G36" s="149"/>
      <c r="H36" s="150">
        <f t="shared" si="0"/>
        <v>0</v>
      </c>
      <c r="I36" s="116"/>
      <c r="J36" s="150">
        <f t="shared" si="1"/>
        <v>0</v>
      </c>
      <c r="K36" s="148"/>
      <c r="L36" s="148"/>
      <c r="M36" s="151"/>
      <c r="N36" s="151"/>
      <c r="O36" s="151"/>
      <c r="P36" s="151"/>
      <c r="Q36" s="151"/>
      <c r="R36" s="152" t="e">
        <f t="shared" si="2"/>
        <v>#NUM!</v>
      </c>
      <c r="S36" s="153">
        <v>46054</v>
      </c>
      <c r="T36" s="153">
        <f t="shared" si="8"/>
        <v>31</v>
      </c>
      <c r="U36" s="152">
        <f t="shared" si="3"/>
        <v>-46022</v>
      </c>
      <c r="V36" s="154">
        <v>0</v>
      </c>
      <c r="W36" s="155">
        <v>1</v>
      </c>
      <c r="X36" s="156">
        <f t="shared" si="4"/>
        <v>0</v>
      </c>
      <c r="Y36" s="155">
        <v>0</v>
      </c>
      <c r="Z36" s="157">
        <f t="shared" si="5"/>
        <v>0</v>
      </c>
      <c r="AA36" s="157">
        <f t="shared" si="6"/>
        <v>0</v>
      </c>
      <c r="AB36" s="56">
        <f t="shared" si="7"/>
        <v>0</v>
      </c>
    </row>
    <row r="37" spans="1:28" ht="21" customHeight="1">
      <c r="A37" s="52">
        <v>28</v>
      </c>
      <c r="B37" s="107"/>
      <c r="C37" s="158"/>
      <c r="D37" s="107"/>
      <c r="E37" s="148"/>
      <c r="F37" s="109"/>
      <c r="G37" s="149"/>
      <c r="H37" s="150">
        <f t="shared" si="0"/>
        <v>0</v>
      </c>
      <c r="I37" s="116"/>
      <c r="J37" s="150">
        <f t="shared" si="1"/>
        <v>0</v>
      </c>
      <c r="K37" s="148"/>
      <c r="L37" s="148"/>
      <c r="M37" s="151"/>
      <c r="N37" s="151"/>
      <c r="O37" s="151"/>
      <c r="P37" s="151"/>
      <c r="Q37" s="151"/>
      <c r="R37" s="152" t="e">
        <f t="shared" si="2"/>
        <v>#NUM!</v>
      </c>
      <c r="S37" s="153">
        <v>46054</v>
      </c>
      <c r="T37" s="153">
        <f t="shared" si="8"/>
        <v>31</v>
      </c>
      <c r="U37" s="152">
        <f t="shared" si="3"/>
        <v>-46022</v>
      </c>
      <c r="V37" s="154">
        <v>0</v>
      </c>
      <c r="W37" s="155">
        <v>1</v>
      </c>
      <c r="X37" s="156">
        <f t="shared" si="4"/>
        <v>0</v>
      </c>
      <c r="Y37" s="155">
        <v>0</v>
      </c>
      <c r="Z37" s="157">
        <f t="shared" si="5"/>
        <v>0</v>
      </c>
      <c r="AA37" s="157">
        <f t="shared" si="6"/>
        <v>0</v>
      </c>
      <c r="AB37" s="56">
        <f t="shared" si="7"/>
        <v>0</v>
      </c>
    </row>
    <row r="38" spans="1:28" ht="21" customHeight="1">
      <c r="A38" s="52">
        <v>29</v>
      </c>
      <c r="B38" s="107"/>
      <c r="C38" s="158"/>
      <c r="D38" s="107"/>
      <c r="E38" s="148"/>
      <c r="F38" s="109"/>
      <c r="G38" s="149"/>
      <c r="H38" s="150">
        <f t="shared" si="0"/>
        <v>0</v>
      </c>
      <c r="I38" s="116"/>
      <c r="J38" s="150">
        <f t="shared" si="1"/>
        <v>0</v>
      </c>
      <c r="K38" s="148"/>
      <c r="L38" s="148"/>
      <c r="M38" s="151"/>
      <c r="N38" s="151"/>
      <c r="O38" s="151"/>
      <c r="P38" s="151"/>
      <c r="Q38" s="151"/>
      <c r="R38" s="152" t="e">
        <f t="shared" si="2"/>
        <v>#NUM!</v>
      </c>
      <c r="S38" s="153">
        <v>46054</v>
      </c>
      <c r="T38" s="153">
        <f t="shared" si="8"/>
        <v>31</v>
      </c>
      <c r="U38" s="152">
        <f t="shared" si="3"/>
        <v>-46022</v>
      </c>
      <c r="V38" s="154">
        <v>0</v>
      </c>
      <c r="W38" s="155">
        <v>1</v>
      </c>
      <c r="X38" s="156">
        <f t="shared" si="4"/>
        <v>0</v>
      </c>
      <c r="Y38" s="155">
        <v>0</v>
      </c>
      <c r="Z38" s="157">
        <f t="shared" si="5"/>
        <v>0</v>
      </c>
      <c r="AA38" s="157">
        <f t="shared" si="6"/>
        <v>0</v>
      </c>
      <c r="AB38" s="56">
        <f t="shared" si="7"/>
        <v>0</v>
      </c>
    </row>
    <row r="39" spans="1:28" ht="21" customHeight="1">
      <c r="A39" s="52">
        <v>30</v>
      </c>
      <c r="B39" s="107"/>
      <c r="C39" s="158"/>
      <c r="D39" s="107"/>
      <c r="E39" s="148"/>
      <c r="F39" s="109"/>
      <c r="G39" s="149"/>
      <c r="H39" s="150">
        <f t="shared" si="0"/>
        <v>0</v>
      </c>
      <c r="I39" s="116"/>
      <c r="J39" s="150">
        <f t="shared" si="1"/>
        <v>0</v>
      </c>
      <c r="K39" s="148"/>
      <c r="L39" s="148"/>
      <c r="M39" s="151"/>
      <c r="N39" s="151"/>
      <c r="O39" s="151"/>
      <c r="P39" s="151"/>
      <c r="Q39" s="151"/>
      <c r="R39" s="152" t="e">
        <f t="shared" si="2"/>
        <v>#NUM!</v>
      </c>
      <c r="S39" s="153">
        <v>46054</v>
      </c>
      <c r="T39" s="153">
        <f t="shared" si="8"/>
        <v>31</v>
      </c>
      <c r="U39" s="152">
        <f t="shared" si="3"/>
        <v>-46022</v>
      </c>
      <c r="V39" s="154">
        <v>0</v>
      </c>
      <c r="W39" s="155">
        <v>1</v>
      </c>
      <c r="X39" s="156">
        <f t="shared" si="4"/>
        <v>0</v>
      </c>
      <c r="Y39" s="155">
        <v>0</v>
      </c>
      <c r="Z39" s="157">
        <f t="shared" si="5"/>
        <v>0</v>
      </c>
      <c r="AA39" s="157">
        <f t="shared" si="6"/>
        <v>0</v>
      </c>
      <c r="AB39" s="56">
        <f t="shared" si="7"/>
        <v>0</v>
      </c>
    </row>
    <row r="40" spans="1:28" ht="21" customHeight="1">
      <c r="A40" s="52">
        <v>31</v>
      </c>
      <c r="B40" s="107"/>
      <c r="C40" s="158"/>
      <c r="D40" s="107"/>
      <c r="E40" s="148"/>
      <c r="F40" s="109"/>
      <c r="G40" s="149"/>
      <c r="H40" s="150">
        <f t="shared" si="0"/>
        <v>0</v>
      </c>
      <c r="I40" s="116"/>
      <c r="J40" s="150">
        <f t="shared" si="1"/>
        <v>0</v>
      </c>
      <c r="K40" s="148"/>
      <c r="L40" s="148"/>
      <c r="M40" s="151"/>
      <c r="N40" s="151"/>
      <c r="O40" s="151"/>
      <c r="P40" s="151"/>
      <c r="Q40" s="151"/>
      <c r="R40" s="152" t="e">
        <f t="shared" si="2"/>
        <v>#NUM!</v>
      </c>
      <c r="S40" s="153">
        <v>46054</v>
      </c>
      <c r="T40" s="153">
        <f t="shared" si="8"/>
        <v>31</v>
      </c>
      <c r="U40" s="152">
        <f t="shared" si="3"/>
        <v>-46022</v>
      </c>
      <c r="V40" s="154">
        <v>0</v>
      </c>
      <c r="W40" s="155">
        <v>1</v>
      </c>
      <c r="X40" s="156">
        <f t="shared" si="4"/>
        <v>0</v>
      </c>
      <c r="Y40" s="155">
        <v>0</v>
      </c>
      <c r="Z40" s="157">
        <f t="shared" si="5"/>
        <v>0</v>
      </c>
      <c r="AA40" s="157">
        <f t="shared" si="6"/>
        <v>0</v>
      </c>
      <c r="AB40" s="56">
        <f t="shared" si="7"/>
        <v>0</v>
      </c>
    </row>
    <row r="41" spans="1:28" ht="21" customHeight="1">
      <c r="A41" s="52">
        <v>32</v>
      </c>
      <c r="B41" s="107"/>
      <c r="C41" s="158"/>
      <c r="D41" s="107"/>
      <c r="E41" s="148"/>
      <c r="F41" s="109"/>
      <c r="G41" s="149"/>
      <c r="H41" s="150">
        <f t="shared" si="0"/>
        <v>0</v>
      </c>
      <c r="I41" s="116"/>
      <c r="J41" s="150">
        <f t="shared" si="1"/>
        <v>0</v>
      </c>
      <c r="K41" s="148"/>
      <c r="L41" s="148"/>
      <c r="M41" s="151"/>
      <c r="N41" s="151"/>
      <c r="O41" s="151"/>
      <c r="P41" s="151"/>
      <c r="Q41" s="151"/>
      <c r="R41" s="152" t="e">
        <f t="shared" si="2"/>
        <v>#NUM!</v>
      </c>
      <c r="S41" s="153">
        <v>46054</v>
      </c>
      <c r="T41" s="153">
        <f t="shared" si="8"/>
        <v>31</v>
      </c>
      <c r="U41" s="152">
        <f t="shared" si="3"/>
        <v>-46022</v>
      </c>
      <c r="V41" s="154">
        <v>0</v>
      </c>
      <c r="W41" s="155">
        <v>1</v>
      </c>
      <c r="X41" s="156">
        <f t="shared" si="4"/>
        <v>0</v>
      </c>
      <c r="Y41" s="155">
        <v>0</v>
      </c>
      <c r="Z41" s="157">
        <f t="shared" si="5"/>
        <v>0</v>
      </c>
      <c r="AA41" s="157">
        <f t="shared" si="6"/>
        <v>0</v>
      </c>
      <c r="AB41" s="56">
        <f t="shared" si="7"/>
        <v>0</v>
      </c>
    </row>
    <row r="42" spans="1:28" ht="21" customHeight="1">
      <c r="A42" s="52">
        <v>33</v>
      </c>
      <c r="B42" s="107"/>
      <c r="C42" s="158"/>
      <c r="D42" s="107"/>
      <c r="E42" s="148"/>
      <c r="F42" s="109"/>
      <c r="G42" s="149"/>
      <c r="H42" s="150">
        <f t="shared" si="0"/>
        <v>0</v>
      </c>
      <c r="I42" s="116"/>
      <c r="J42" s="150">
        <f t="shared" si="1"/>
        <v>0</v>
      </c>
      <c r="K42" s="148"/>
      <c r="L42" s="148"/>
      <c r="M42" s="151"/>
      <c r="N42" s="151"/>
      <c r="O42" s="151"/>
      <c r="P42" s="151"/>
      <c r="Q42" s="151"/>
      <c r="R42" s="152" t="e">
        <f t="shared" si="2"/>
        <v>#NUM!</v>
      </c>
      <c r="S42" s="153">
        <v>46054</v>
      </c>
      <c r="T42" s="153">
        <f t="shared" si="8"/>
        <v>31</v>
      </c>
      <c r="U42" s="152">
        <f t="shared" si="3"/>
        <v>-46022</v>
      </c>
      <c r="V42" s="154">
        <v>0</v>
      </c>
      <c r="W42" s="155">
        <v>1</v>
      </c>
      <c r="X42" s="156">
        <f t="shared" si="4"/>
        <v>0</v>
      </c>
      <c r="Y42" s="155">
        <v>0</v>
      </c>
      <c r="Z42" s="157">
        <f t="shared" si="5"/>
        <v>0</v>
      </c>
      <c r="AA42" s="157">
        <f t="shared" si="6"/>
        <v>0</v>
      </c>
      <c r="AB42" s="56">
        <f t="shared" si="7"/>
        <v>0</v>
      </c>
    </row>
    <row r="43" spans="1:28" ht="21" customHeight="1">
      <c r="A43" s="52">
        <v>34</v>
      </c>
      <c r="B43" s="107"/>
      <c r="C43" s="158"/>
      <c r="D43" s="107"/>
      <c r="E43" s="148"/>
      <c r="F43" s="109"/>
      <c r="G43" s="149"/>
      <c r="H43" s="150">
        <f t="shared" si="0"/>
        <v>0</v>
      </c>
      <c r="I43" s="116"/>
      <c r="J43" s="150">
        <f t="shared" si="1"/>
        <v>0</v>
      </c>
      <c r="K43" s="148"/>
      <c r="L43" s="148"/>
      <c r="M43" s="151"/>
      <c r="N43" s="151"/>
      <c r="O43" s="151"/>
      <c r="P43" s="151"/>
      <c r="Q43" s="151"/>
      <c r="R43" s="152" t="e">
        <f t="shared" si="2"/>
        <v>#NUM!</v>
      </c>
      <c r="S43" s="153">
        <v>46054</v>
      </c>
      <c r="T43" s="153">
        <f t="shared" si="8"/>
        <v>31</v>
      </c>
      <c r="U43" s="152">
        <f t="shared" si="3"/>
        <v>-46022</v>
      </c>
      <c r="V43" s="154">
        <v>0</v>
      </c>
      <c r="W43" s="155">
        <v>1</v>
      </c>
      <c r="X43" s="156">
        <f t="shared" si="4"/>
        <v>0</v>
      </c>
      <c r="Y43" s="155">
        <v>0</v>
      </c>
      <c r="Z43" s="157">
        <f t="shared" si="5"/>
        <v>0</v>
      </c>
      <c r="AA43" s="157">
        <f t="shared" si="6"/>
        <v>0</v>
      </c>
      <c r="AB43" s="56">
        <f t="shared" si="7"/>
        <v>0</v>
      </c>
    </row>
    <row r="44" spans="1:28" ht="30" customHeight="1">
      <c r="A44" s="52"/>
      <c r="B44" s="159"/>
      <c r="C44" s="160"/>
      <c r="D44" s="160"/>
      <c r="E44" s="160"/>
      <c r="F44" s="160"/>
      <c r="G44" s="160"/>
      <c r="H44" s="160"/>
      <c r="I44" s="160"/>
      <c r="J44" s="160"/>
      <c r="K44" s="160"/>
      <c r="L44" s="160"/>
      <c r="M44" s="160"/>
      <c r="N44" s="160"/>
      <c r="O44" s="160"/>
      <c r="P44" s="160"/>
      <c r="Q44" s="161"/>
      <c r="R44" s="160"/>
      <c r="S44" s="160"/>
      <c r="T44" s="160"/>
      <c r="U44" s="160"/>
      <c r="V44" s="160"/>
      <c r="W44" s="160"/>
      <c r="X44" s="160"/>
      <c r="Y44" s="162" t="s">
        <v>92</v>
      </c>
      <c r="Z44" s="163">
        <f>SUM(Z10:Z43)</f>
        <v>0</v>
      </c>
      <c r="AA44" s="163">
        <f>SUM(AA10:AA43)</f>
        <v>0</v>
      </c>
      <c r="AB44" s="56">
        <f>SUM(AB10:AB43)</f>
        <v>0</v>
      </c>
    </row>
    <row r="45" spans="1:28" ht="18" customHeight="1">
      <c r="B45" s="59"/>
      <c r="C45" s="59"/>
      <c r="D45" s="59"/>
      <c r="E45" s="59"/>
      <c r="F45" s="59"/>
      <c r="G45" s="59"/>
      <c r="H45" s="59"/>
      <c r="I45" s="59"/>
      <c r="J45" s="59"/>
      <c r="K45" s="59"/>
      <c r="L45" s="59"/>
      <c r="M45" s="59"/>
      <c r="N45" s="59"/>
      <c r="O45" s="59"/>
      <c r="P45" s="59"/>
      <c r="Q45" s="59"/>
      <c r="R45" s="59"/>
      <c r="S45" s="59"/>
      <c r="T45" s="59"/>
      <c r="U45" s="59"/>
      <c r="V45" s="59"/>
      <c r="W45" s="59"/>
      <c r="X45" s="59"/>
      <c r="Y45" s="59"/>
      <c r="Z45" s="60"/>
      <c r="AA45" s="60"/>
      <c r="AB45" s="60"/>
    </row>
  </sheetData>
  <sheetProtection algorithmName="SHA-512" hashValue="bWvF6k48KSEQkHYhkl6MVRLFubYmbiFQeHDdbycx5JBcdAl5H8D47MOKkzZFavxopUc4GieFFRui3QeWrooKjA==" saltValue="a1+8wop8gIYsNupO827Hag==" spinCount="100000" sheet="1" objects="1" scenarios="1"/>
  <mergeCells count="27">
    <mergeCell ref="B2:F2"/>
    <mergeCell ref="B3:C3"/>
    <mergeCell ref="D3:F3"/>
    <mergeCell ref="B4:C5"/>
    <mergeCell ref="D4:E4"/>
    <mergeCell ref="D5:E5"/>
    <mergeCell ref="S8:T8"/>
    <mergeCell ref="R5:U5"/>
    <mergeCell ref="A8:A9"/>
    <mergeCell ref="B8:B9"/>
    <mergeCell ref="C8:C9"/>
    <mergeCell ref="D8:D9"/>
    <mergeCell ref="E8:E9"/>
    <mergeCell ref="F8:F9"/>
    <mergeCell ref="G8:G9"/>
    <mergeCell ref="H8:H9"/>
    <mergeCell ref="I8:I9"/>
    <mergeCell ref="J8:J9"/>
    <mergeCell ref="K8:L8"/>
    <mergeCell ref="M8:M9"/>
    <mergeCell ref="N8:O8"/>
    <mergeCell ref="P8:Q8"/>
    <mergeCell ref="V8:W8"/>
    <mergeCell ref="X8:Y8"/>
    <mergeCell ref="Z8:Z9"/>
    <mergeCell ref="AA8:AA9"/>
    <mergeCell ref="AB8:AB9"/>
  </mergeCells>
  <phoneticPr fontId="1"/>
  <conditionalFormatting sqref="B10:G43">
    <cfRule type="expression" dxfId="96" priority="7">
      <formula>B10&lt;&gt;""</formula>
    </cfRule>
  </conditionalFormatting>
  <conditionalFormatting sqref="D3">
    <cfRule type="expression" dxfId="95" priority="6">
      <formula>$D$3&lt;&gt;""</formula>
    </cfRule>
  </conditionalFormatting>
  <conditionalFormatting sqref="D4:D5">
    <cfRule type="expression" dxfId="94" priority="3">
      <formula>D4&lt;&gt;""</formula>
    </cfRule>
  </conditionalFormatting>
  <conditionalFormatting sqref="F5">
    <cfRule type="expression" dxfId="93" priority="1">
      <formula>F5&lt;&gt;""</formula>
    </cfRule>
  </conditionalFormatting>
  <conditionalFormatting sqref="K10:Q43 I10:I43">
    <cfRule type="expression" dxfId="92" priority="13">
      <formula>I10&lt;&gt;""</formula>
    </cfRule>
  </conditionalFormatting>
  <conditionalFormatting sqref="M10:Q43">
    <cfRule type="expression" dxfId="91" priority="14">
      <formula>AND(M10&lt;&gt;"",M10-#REF!&lt;0)</formula>
    </cfRule>
  </conditionalFormatting>
  <conditionalFormatting sqref="N10:O43">
    <cfRule type="expression" dxfId="90" priority="12">
      <formula>AND($O10&lt;&gt;"",$N10&lt;&gt;"",$O10-$N10&lt;0)</formula>
    </cfRule>
  </conditionalFormatting>
  <conditionalFormatting sqref="P10:Q13">
    <cfRule type="expression" dxfId="89" priority="10">
      <formula>AND($O10&lt;&gt;"",$N10&lt;&gt;"",$O10-$N10&lt;0)</formula>
    </cfRule>
  </conditionalFormatting>
  <conditionalFormatting sqref="P10:Q43">
    <cfRule type="expression" dxfId="88" priority="11">
      <formula>AND($Q10&lt;&gt;"",$P10&lt;&gt;"",$Q10-$P10&lt;0)</formula>
    </cfRule>
  </conditionalFormatting>
  <dataValidations count="3">
    <dataValidation type="list" allowBlank="1" showInputMessage="1" showErrorMessage="1" sqref="D10:D43" xr:uid="{810D3384-53A8-4EA7-BF87-67F639777218}">
      <formula1>"購入,サブスク"</formula1>
    </dataValidation>
    <dataValidation type="list" allowBlank="1" showInputMessage="1" showErrorMessage="1" sqref="B10:B43" xr:uid="{A8004569-EA20-46FC-ABB7-37F6FB2CB185}">
      <formula1>"新規,変更,申請済"</formula1>
    </dataValidation>
    <dataValidation type="date" operator="greaterThanOrEqual" allowBlank="1" showInputMessage="1" showErrorMessage="1" error="日付を入力して下さい。_x000a_&quot;2023/1/1&quot;の様にご入力下さい。_x000a_" sqref="M10:R43" xr:uid="{1B79A5C8-06F4-4974-844A-3F228944BAE4}">
      <formula1>1</formula1>
    </dataValidation>
  </dataValidations>
  <pageMargins left="0.51181102362204722" right="0.31496062992125984" top="0.55118110236220474" bottom="0.55118110236220474" header="0.31496062992125984" footer="0.31496062992125984"/>
  <pageSetup paperSize="9" scale="49" fitToHeight="0" orientation="landscape" r:id="rId1"/>
  <headerFooter>
    <oddHeader>&amp;C&amp;F</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8A6AF-000D-4209-9DF8-A110267C4F87}">
  <sheetPr>
    <tabColor theme="4" tint="0.79998168889431442"/>
    <pageSetUpPr fitToPage="1"/>
  </sheetPr>
  <dimension ref="A1:AB45"/>
  <sheetViews>
    <sheetView showGridLines="0" view="pageBreakPreview" zoomScale="85" zoomScaleNormal="80" zoomScaleSheetLayoutView="85" workbookViewId="0">
      <selection activeCell="B2" sqref="B2:F2"/>
    </sheetView>
  </sheetViews>
  <sheetFormatPr defaultColWidth="9" defaultRowHeight="15" customHeight="1"/>
  <cols>
    <col min="1" max="1" width="4" style="45" customWidth="1"/>
    <col min="2" max="2" width="9.58203125" style="45" customWidth="1"/>
    <col min="3" max="3" width="25" style="45" customWidth="1"/>
    <col min="4" max="4" width="9.5" style="45" customWidth="1"/>
    <col min="5" max="5" width="6.58203125" style="45" customWidth="1"/>
    <col min="6" max="6" width="15.5" style="45" customWidth="1"/>
    <col min="7" max="7" width="8.25" style="45" customWidth="1"/>
    <col min="8" max="8" width="11.58203125" style="45" customWidth="1"/>
    <col min="9" max="9" width="12.33203125" style="45" customWidth="1"/>
    <col min="10" max="10" width="11.58203125" style="45" customWidth="1"/>
    <col min="11" max="11" width="10.83203125" style="45" customWidth="1"/>
    <col min="12" max="12" width="8.83203125" style="45" customWidth="1"/>
    <col min="13" max="17" width="12.58203125" style="45" customWidth="1"/>
    <col min="18" max="21" width="8.58203125" style="45" hidden="1" customWidth="1"/>
    <col min="22" max="23" width="8.58203125" style="45" customWidth="1"/>
    <col min="24" max="24" width="7.33203125" style="45" customWidth="1"/>
    <col min="25" max="25" width="7.5" style="45" customWidth="1"/>
    <col min="26" max="27" width="15.58203125" style="10" customWidth="1"/>
    <col min="28" max="28" width="15.58203125" style="10" hidden="1" customWidth="1"/>
    <col min="29" max="29" width="15.25" style="45" customWidth="1"/>
    <col min="30" max="30" width="18.08203125" style="45" bestFit="1" customWidth="1"/>
    <col min="31" max="32" width="21" style="45" bestFit="1" customWidth="1"/>
    <col min="33" max="34" width="16.58203125" style="45" customWidth="1"/>
    <col min="35" max="35" width="10.58203125" style="45" customWidth="1"/>
    <col min="36" max="16384" width="9" style="45"/>
  </cols>
  <sheetData>
    <row r="1" spans="1:28" ht="30" customHeight="1">
      <c r="B1" s="98" t="s">
        <v>93</v>
      </c>
      <c r="C1" s="46"/>
    </row>
    <row r="2" spans="1:28" s="47" customFormat="1" ht="24" customHeight="1">
      <c r="B2" s="568" t="s">
        <v>147</v>
      </c>
      <c r="C2" s="568"/>
      <c r="D2" s="568"/>
      <c r="E2" s="568"/>
      <c r="F2" s="568"/>
      <c r="Z2" s="21"/>
      <c r="AA2" s="21"/>
      <c r="AB2" s="21"/>
    </row>
    <row r="3" spans="1:28" ht="18" customHeight="1">
      <c r="B3" s="535" t="s">
        <v>9</v>
      </c>
      <c r="C3" s="535"/>
      <c r="D3" s="547"/>
      <c r="E3" s="569"/>
      <c r="F3" s="548"/>
    </row>
    <row r="4" spans="1:28" ht="18" customHeight="1">
      <c r="B4" s="535" t="s">
        <v>32</v>
      </c>
      <c r="C4" s="535"/>
      <c r="D4" s="570" t="s">
        <v>33</v>
      </c>
      <c r="E4" s="570"/>
      <c r="F4" s="143" t="s">
        <v>34</v>
      </c>
    </row>
    <row r="5" spans="1:28" ht="18" customHeight="1">
      <c r="B5" s="535"/>
      <c r="C5" s="535"/>
      <c r="D5" s="571"/>
      <c r="E5" s="572"/>
      <c r="F5" s="103"/>
      <c r="G5" s="48" t="s">
        <v>69</v>
      </c>
      <c r="R5" s="561" t="s">
        <v>70</v>
      </c>
      <c r="S5" s="561"/>
      <c r="T5" s="561"/>
      <c r="U5" s="561"/>
    </row>
    <row r="6" spans="1:28" ht="18" customHeight="1"/>
    <row r="7" spans="1:28" s="47" customFormat="1" ht="18" customHeight="1">
      <c r="B7" s="9" t="s">
        <v>94</v>
      </c>
      <c r="C7" s="21"/>
      <c r="D7" s="21"/>
      <c r="E7" s="21"/>
      <c r="F7" s="21"/>
      <c r="G7" s="21"/>
      <c r="H7" s="21"/>
      <c r="I7" s="21"/>
      <c r="J7" s="21"/>
      <c r="K7" s="21"/>
      <c r="L7" s="21"/>
      <c r="Z7" s="21"/>
      <c r="AA7" s="21"/>
      <c r="AB7" s="21"/>
    </row>
    <row r="8" spans="1:28" ht="27.75" customHeight="1">
      <c r="A8" s="562"/>
      <c r="B8" s="555" t="s">
        <v>72</v>
      </c>
      <c r="C8" s="555" t="s">
        <v>73</v>
      </c>
      <c r="D8" s="555" t="s">
        <v>74</v>
      </c>
      <c r="E8" s="555" t="s">
        <v>75</v>
      </c>
      <c r="F8" s="555" t="s">
        <v>76</v>
      </c>
      <c r="G8" s="555" t="s">
        <v>3</v>
      </c>
      <c r="H8" s="555" t="s">
        <v>77</v>
      </c>
      <c r="I8" s="555" t="s">
        <v>78</v>
      </c>
      <c r="J8" s="555" t="s">
        <v>79</v>
      </c>
      <c r="K8" s="563" t="s">
        <v>80</v>
      </c>
      <c r="L8" s="564"/>
      <c r="M8" s="565" t="s">
        <v>81</v>
      </c>
      <c r="N8" s="554" t="s">
        <v>82</v>
      </c>
      <c r="O8" s="562"/>
      <c r="P8" s="563" t="s">
        <v>32</v>
      </c>
      <c r="Q8" s="567"/>
      <c r="R8" s="145"/>
      <c r="S8" s="559" t="s">
        <v>95</v>
      </c>
      <c r="T8" s="560"/>
      <c r="U8" s="146"/>
      <c r="V8" s="554" t="s">
        <v>84</v>
      </c>
      <c r="W8" s="554"/>
      <c r="X8" s="554" t="s">
        <v>85</v>
      </c>
      <c r="Y8" s="554"/>
      <c r="Z8" s="555" t="s">
        <v>86</v>
      </c>
      <c r="AA8" s="555" t="s">
        <v>87</v>
      </c>
      <c r="AB8" s="573" t="s">
        <v>88</v>
      </c>
    </row>
    <row r="9" spans="1:28" ht="30.75" customHeight="1">
      <c r="A9" s="562"/>
      <c r="B9" s="556"/>
      <c r="C9" s="556"/>
      <c r="D9" s="556"/>
      <c r="E9" s="556"/>
      <c r="F9" s="556"/>
      <c r="G9" s="556"/>
      <c r="H9" s="556"/>
      <c r="I9" s="556"/>
      <c r="J9" s="556"/>
      <c r="K9" s="30"/>
      <c r="L9" s="30" t="s">
        <v>47</v>
      </c>
      <c r="M9" s="566"/>
      <c r="N9" s="144" t="s">
        <v>33</v>
      </c>
      <c r="O9" s="144" t="s">
        <v>34</v>
      </c>
      <c r="P9" s="144" t="s">
        <v>33</v>
      </c>
      <c r="Q9" s="144" t="s">
        <v>34</v>
      </c>
      <c r="R9" s="144" t="s">
        <v>89</v>
      </c>
      <c r="S9" s="144" t="s">
        <v>33</v>
      </c>
      <c r="T9" s="144" t="s">
        <v>34</v>
      </c>
      <c r="U9" s="144" t="s">
        <v>89</v>
      </c>
      <c r="V9" s="144" t="s">
        <v>90</v>
      </c>
      <c r="W9" s="144" t="s">
        <v>91</v>
      </c>
      <c r="X9" s="144" t="s">
        <v>90</v>
      </c>
      <c r="Y9" s="144" t="s">
        <v>91</v>
      </c>
      <c r="Z9" s="556"/>
      <c r="AA9" s="556"/>
      <c r="AB9" s="574"/>
    </row>
    <row r="10" spans="1:28" ht="21" customHeight="1">
      <c r="A10" s="52">
        <v>1</v>
      </c>
      <c r="B10" s="107"/>
      <c r="C10" s="147"/>
      <c r="D10" s="107"/>
      <c r="E10" s="148"/>
      <c r="F10" s="109"/>
      <c r="G10" s="149"/>
      <c r="H10" s="150">
        <f>F10*G10</f>
        <v>0</v>
      </c>
      <c r="I10" s="116"/>
      <c r="J10" s="150">
        <f>ROUNDDOWN(IF(I10="",H10,H10*I10),0)</f>
        <v>0</v>
      </c>
      <c r="K10" s="107"/>
      <c r="L10" s="107"/>
      <c r="M10" s="151"/>
      <c r="N10" s="151"/>
      <c r="O10" s="151"/>
      <c r="P10" s="151"/>
      <c r="Q10" s="151"/>
      <c r="R10" s="152" t="e">
        <f>EOMONTH(Q10,0)-EOMONTH(P10,-1)</f>
        <v>#NUM!</v>
      </c>
      <c r="S10" s="153">
        <v>46054</v>
      </c>
      <c r="T10" s="153">
        <f>EOMONTH(Q10,0)</f>
        <v>31</v>
      </c>
      <c r="U10" s="152">
        <f>EOMONTH(T10,0)+1-S10</f>
        <v>-46022</v>
      </c>
      <c r="V10" s="154">
        <v>0</v>
      </c>
      <c r="W10" s="155">
        <v>1</v>
      </c>
      <c r="X10" s="156">
        <f>IF(Q10="",0,ROUNDDOWN(YEARFRAC(EOMONTH(M10,-1)+1,EOMONTH(Q10,0)+1,1),2))</f>
        <v>0</v>
      </c>
      <c r="Y10" s="155">
        <f>IF(OR(F10&lt;20000,YEARFRAC(Q10,O10+1,1)&lt;0.25,E10=1),0,VLOOKUP(E10,[1]減価償却!$B$4:$R$15,MATCH('シート①-3'!X10,[1]減価償却!$T$3:$T$18,-1)+1,1))</f>
        <v>0</v>
      </c>
      <c r="Z10" s="157">
        <f>ROUNDDOWN(J10*(1-Y10),0)</f>
        <v>0</v>
      </c>
      <c r="AA10" s="157">
        <f>Z10*1.1</f>
        <v>0</v>
      </c>
      <c r="AB10" s="56">
        <f>ROUNDDOWN(IF(OR(Z10=0,F10&lt;20000),0,IF(U10&lt;0,0,Z10*U10/R10)),0)</f>
        <v>0</v>
      </c>
    </row>
    <row r="11" spans="1:28" ht="21" customHeight="1">
      <c r="A11" s="52">
        <v>2</v>
      </c>
      <c r="B11" s="107"/>
      <c r="C11" s="109"/>
      <c r="D11" s="107"/>
      <c r="E11" s="148"/>
      <c r="F11" s="109"/>
      <c r="G11" s="149"/>
      <c r="H11" s="150">
        <f t="shared" ref="H11:H43" si="0">F11*G11</f>
        <v>0</v>
      </c>
      <c r="I11" s="116"/>
      <c r="J11" s="150">
        <f t="shared" ref="J11:J43" si="1">ROUNDDOWN(IF(I11="",H11,H11*I11),0)</f>
        <v>0</v>
      </c>
      <c r="K11" s="107"/>
      <c r="L11" s="107"/>
      <c r="M11" s="151"/>
      <c r="N11" s="151"/>
      <c r="O11" s="151"/>
      <c r="P11" s="151"/>
      <c r="Q11" s="151"/>
      <c r="R11" s="152" t="e">
        <f t="shared" ref="R11:R43" si="2">EOMONTH(Q11,0)-EOMONTH(P11,-1)</f>
        <v>#NUM!</v>
      </c>
      <c r="S11" s="153">
        <v>46054</v>
      </c>
      <c r="T11" s="153">
        <f t="shared" ref="T11:T43" si="3">EOMONTH(Q11,0)</f>
        <v>31</v>
      </c>
      <c r="U11" s="152">
        <f t="shared" ref="U11:U43" si="4">EOMONTH(T11,0)+1-S11</f>
        <v>-46022</v>
      </c>
      <c r="V11" s="154">
        <v>0</v>
      </c>
      <c r="W11" s="155">
        <v>1</v>
      </c>
      <c r="X11" s="156">
        <f t="shared" ref="X11:X43" si="5">IF(Q11="",0,ROUNDDOWN(YEARFRAC(EOMONTH(M11,-1)+1,EOMONTH(Q11,0)+1,1),2))</f>
        <v>0</v>
      </c>
      <c r="Y11" s="155">
        <f>IF(OR(F11&lt;20000,YEARFRAC(Q11,O11+1,1)&lt;0.25,E11=1),0,VLOOKUP(E11,[1]減価償却!$B$4:$R$15,MATCH('シート①-3'!X11,[1]減価償却!$T$3:$T$18,-1)+1,1))</f>
        <v>0</v>
      </c>
      <c r="Z11" s="157">
        <f t="shared" ref="Z11:Z43" si="6">ROUNDDOWN(J11*(1-Y11),0)</f>
        <v>0</v>
      </c>
      <c r="AA11" s="157">
        <f t="shared" ref="AA11:AA43" si="7">Z11*1.1</f>
        <v>0</v>
      </c>
      <c r="AB11" s="56">
        <f t="shared" ref="AB11:AB43" si="8">ROUNDDOWN(IF(OR(Z11=0,F11&lt;20000),0,IF(U11&lt;0,0,Z11*U11/R11)),0)</f>
        <v>0</v>
      </c>
    </row>
    <row r="12" spans="1:28" ht="21" customHeight="1">
      <c r="A12" s="52">
        <v>3</v>
      </c>
      <c r="B12" s="107"/>
      <c r="C12" s="149"/>
      <c r="D12" s="107"/>
      <c r="E12" s="148"/>
      <c r="F12" s="149"/>
      <c r="G12" s="149"/>
      <c r="H12" s="150">
        <f t="shared" si="0"/>
        <v>0</v>
      </c>
      <c r="I12" s="116"/>
      <c r="J12" s="150">
        <f t="shared" si="1"/>
        <v>0</v>
      </c>
      <c r="K12" s="107"/>
      <c r="L12" s="148"/>
      <c r="M12" s="151"/>
      <c r="N12" s="151"/>
      <c r="O12" s="151"/>
      <c r="P12" s="151"/>
      <c r="Q12" s="151"/>
      <c r="R12" s="152" t="e">
        <f t="shared" si="2"/>
        <v>#NUM!</v>
      </c>
      <c r="S12" s="153">
        <v>46054</v>
      </c>
      <c r="T12" s="153">
        <f t="shared" si="3"/>
        <v>31</v>
      </c>
      <c r="U12" s="152">
        <f t="shared" si="4"/>
        <v>-46022</v>
      </c>
      <c r="V12" s="154">
        <v>0</v>
      </c>
      <c r="W12" s="155">
        <v>1</v>
      </c>
      <c r="X12" s="156">
        <f t="shared" si="5"/>
        <v>0</v>
      </c>
      <c r="Y12" s="155">
        <f>IF(OR(F12&lt;20000,YEARFRAC(Q12,O12+1,1)&lt;0.25,E12=1),0,VLOOKUP(E12,[1]減価償却!$B$4:$R$15,MATCH('シート①-3'!X12,[1]減価償却!$T$3:$T$18,-1)+1,1))</f>
        <v>0</v>
      </c>
      <c r="Z12" s="157">
        <f t="shared" si="6"/>
        <v>0</v>
      </c>
      <c r="AA12" s="157">
        <f t="shared" si="7"/>
        <v>0</v>
      </c>
      <c r="AB12" s="56">
        <f t="shared" si="8"/>
        <v>0</v>
      </c>
    </row>
    <row r="13" spans="1:28" ht="21" customHeight="1">
      <c r="A13" s="52">
        <v>4</v>
      </c>
      <c r="B13" s="107"/>
      <c r="C13" s="149"/>
      <c r="D13" s="107"/>
      <c r="E13" s="148"/>
      <c r="F13" s="149"/>
      <c r="G13" s="149"/>
      <c r="H13" s="150">
        <f t="shared" si="0"/>
        <v>0</v>
      </c>
      <c r="I13" s="116"/>
      <c r="J13" s="150">
        <f t="shared" si="1"/>
        <v>0</v>
      </c>
      <c r="K13" s="107"/>
      <c r="L13" s="148"/>
      <c r="M13" s="151"/>
      <c r="N13" s="151"/>
      <c r="O13" s="151"/>
      <c r="P13" s="151"/>
      <c r="Q13" s="151"/>
      <c r="R13" s="152" t="e">
        <f t="shared" si="2"/>
        <v>#NUM!</v>
      </c>
      <c r="S13" s="153">
        <v>46054</v>
      </c>
      <c r="T13" s="153">
        <f t="shared" si="3"/>
        <v>31</v>
      </c>
      <c r="U13" s="152">
        <f t="shared" si="4"/>
        <v>-46022</v>
      </c>
      <c r="V13" s="154">
        <v>0</v>
      </c>
      <c r="W13" s="155">
        <v>1</v>
      </c>
      <c r="X13" s="156">
        <f t="shared" si="5"/>
        <v>0</v>
      </c>
      <c r="Y13" s="155">
        <f>IF(OR(F13&lt;20000,YEARFRAC(Q13,O13+1,1)&lt;0.25,E13=1),0,VLOOKUP(E13,[1]減価償却!$B$4:$R$15,MATCH('シート①-3'!X13,[1]減価償却!$T$3:$T$18,-1)+1,1))</f>
        <v>0</v>
      </c>
      <c r="Z13" s="157">
        <f t="shared" si="6"/>
        <v>0</v>
      </c>
      <c r="AA13" s="157">
        <f t="shared" si="7"/>
        <v>0</v>
      </c>
      <c r="AB13" s="56">
        <f t="shared" si="8"/>
        <v>0</v>
      </c>
    </row>
    <row r="14" spans="1:28" ht="21" customHeight="1">
      <c r="A14" s="52">
        <v>5</v>
      </c>
      <c r="B14" s="107"/>
      <c r="C14" s="158"/>
      <c r="D14" s="107"/>
      <c r="E14" s="148"/>
      <c r="F14" s="158"/>
      <c r="G14" s="158"/>
      <c r="H14" s="150">
        <f t="shared" si="0"/>
        <v>0</v>
      </c>
      <c r="I14" s="116"/>
      <c r="J14" s="150">
        <f t="shared" si="1"/>
        <v>0</v>
      </c>
      <c r="K14" s="148"/>
      <c r="L14" s="148"/>
      <c r="M14" s="151"/>
      <c r="N14" s="151"/>
      <c r="O14" s="151"/>
      <c r="P14" s="151"/>
      <c r="Q14" s="151"/>
      <c r="R14" s="152" t="e">
        <f t="shared" si="2"/>
        <v>#NUM!</v>
      </c>
      <c r="S14" s="153">
        <v>46054</v>
      </c>
      <c r="T14" s="153">
        <f t="shared" si="3"/>
        <v>31</v>
      </c>
      <c r="U14" s="152">
        <f t="shared" si="4"/>
        <v>-46022</v>
      </c>
      <c r="V14" s="154">
        <v>0</v>
      </c>
      <c r="W14" s="155">
        <v>1</v>
      </c>
      <c r="X14" s="156">
        <f t="shared" si="5"/>
        <v>0</v>
      </c>
      <c r="Y14" s="155">
        <f>IF(OR(F14&lt;20000,YEARFRAC(Q14,O14+1,1)&lt;0.25,E14=1),0,VLOOKUP(E14,[1]減価償却!$B$4:$R$15,MATCH('シート①-3'!X14,[1]減価償却!$T$3:$T$18,-1)+1,1))</f>
        <v>0</v>
      </c>
      <c r="Z14" s="157">
        <f t="shared" si="6"/>
        <v>0</v>
      </c>
      <c r="AA14" s="157">
        <f t="shared" si="7"/>
        <v>0</v>
      </c>
      <c r="AB14" s="56">
        <f t="shared" si="8"/>
        <v>0</v>
      </c>
    </row>
    <row r="15" spans="1:28" ht="21" customHeight="1">
      <c r="A15" s="52">
        <v>6</v>
      </c>
      <c r="B15" s="107"/>
      <c r="C15" s="158"/>
      <c r="D15" s="107"/>
      <c r="E15" s="148"/>
      <c r="F15" s="158"/>
      <c r="G15" s="158"/>
      <c r="H15" s="150">
        <f t="shared" si="0"/>
        <v>0</v>
      </c>
      <c r="I15" s="116"/>
      <c r="J15" s="150">
        <f t="shared" si="1"/>
        <v>0</v>
      </c>
      <c r="K15" s="148"/>
      <c r="L15" s="148"/>
      <c r="M15" s="151"/>
      <c r="N15" s="151"/>
      <c r="O15" s="151"/>
      <c r="P15" s="151"/>
      <c r="Q15" s="151"/>
      <c r="R15" s="152" t="e">
        <f t="shared" si="2"/>
        <v>#NUM!</v>
      </c>
      <c r="S15" s="153">
        <v>46054</v>
      </c>
      <c r="T15" s="153">
        <f t="shared" si="3"/>
        <v>31</v>
      </c>
      <c r="U15" s="152">
        <f t="shared" si="4"/>
        <v>-46022</v>
      </c>
      <c r="V15" s="154">
        <v>0</v>
      </c>
      <c r="W15" s="155">
        <v>1</v>
      </c>
      <c r="X15" s="156">
        <f t="shared" si="5"/>
        <v>0</v>
      </c>
      <c r="Y15" s="155">
        <f>IF(OR(F15&lt;20000,YEARFRAC(Q15,O15+1,1)&lt;0.25,E15=1),0,VLOOKUP(E15,[1]減価償却!$B$4:$R$15,MATCH('シート①-3'!X15,[1]減価償却!$T$3:$T$18,-1)+1,1))</f>
        <v>0</v>
      </c>
      <c r="Z15" s="157">
        <f t="shared" si="6"/>
        <v>0</v>
      </c>
      <c r="AA15" s="157">
        <f t="shared" si="7"/>
        <v>0</v>
      </c>
      <c r="AB15" s="56">
        <f t="shared" si="8"/>
        <v>0</v>
      </c>
    </row>
    <row r="16" spans="1:28" ht="21" customHeight="1">
      <c r="A16" s="52">
        <v>7</v>
      </c>
      <c r="B16" s="107"/>
      <c r="C16" s="158"/>
      <c r="D16" s="107"/>
      <c r="E16" s="148"/>
      <c r="F16" s="158"/>
      <c r="G16" s="158"/>
      <c r="H16" s="150">
        <f t="shared" si="0"/>
        <v>0</v>
      </c>
      <c r="I16" s="116"/>
      <c r="J16" s="150">
        <f t="shared" si="1"/>
        <v>0</v>
      </c>
      <c r="K16" s="148"/>
      <c r="L16" s="148"/>
      <c r="M16" s="151"/>
      <c r="N16" s="151"/>
      <c r="O16" s="151"/>
      <c r="P16" s="151"/>
      <c r="Q16" s="151"/>
      <c r="R16" s="152" t="e">
        <f t="shared" si="2"/>
        <v>#NUM!</v>
      </c>
      <c r="S16" s="153">
        <v>46054</v>
      </c>
      <c r="T16" s="153">
        <f t="shared" si="3"/>
        <v>31</v>
      </c>
      <c r="U16" s="152">
        <f t="shared" si="4"/>
        <v>-46022</v>
      </c>
      <c r="V16" s="154">
        <v>0</v>
      </c>
      <c r="W16" s="155">
        <v>1</v>
      </c>
      <c r="X16" s="156">
        <f t="shared" si="5"/>
        <v>0</v>
      </c>
      <c r="Y16" s="155">
        <f>IF(OR(F16&lt;20000,YEARFRAC(Q16,O16+1,1)&lt;0.25,E16=1),0,VLOOKUP(E16,[1]減価償却!$B$4:$R$15,MATCH('シート①-3'!X16,[1]減価償却!$T$3:$T$18,-1)+1,1))</f>
        <v>0</v>
      </c>
      <c r="Z16" s="157">
        <f t="shared" si="6"/>
        <v>0</v>
      </c>
      <c r="AA16" s="157">
        <f t="shared" si="7"/>
        <v>0</v>
      </c>
      <c r="AB16" s="56">
        <f t="shared" si="8"/>
        <v>0</v>
      </c>
    </row>
    <row r="17" spans="1:28" ht="21" customHeight="1">
      <c r="A17" s="52">
        <v>8</v>
      </c>
      <c r="B17" s="107"/>
      <c r="C17" s="158"/>
      <c r="D17" s="107"/>
      <c r="E17" s="148"/>
      <c r="F17" s="158"/>
      <c r="G17" s="158"/>
      <c r="H17" s="150">
        <f t="shared" si="0"/>
        <v>0</v>
      </c>
      <c r="I17" s="116"/>
      <c r="J17" s="150">
        <f t="shared" si="1"/>
        <v>0</v>
      </c>
      <c r="K17" s="148"/>
      <c r="L17" s="148"/>
      <c r="M17" s="151"/>
      <c r="N17" s="151"/>
      <c r="O17" s="151"/>
      <c r="P17" s="151"/>
      <c r="Q17" s="151"/>
      <c r="R17" s="152" t="e">
        <f t="shared" si="2"/>
        <v>#NUM!</v>
      </c>
      <c r="S17" s="153">
        <v>46054</v>
      </c>
      <c r="T17" s="153">
        <f t="shared" si="3"/>
        <v>31</v>
      </c>
      <c r="U17" s="152">
        <f t="shared" si="4"/>
        <v>-46022</v>
      </c>
      <c r="V17" s="154">
        <v>0</v>
      </c>
      <c r="W17" s="155">
        <v>1</v>
      </c>
      <c r="X17" s="156">
        <f t="shared" si="5"/>
        <v>0</v>
      </c>
      <c r="Y17" s="155">
        <f>IF(OR(F17&lt;20000,YEARFRAC(Q17,O17+1,1)&lt;0.25,E17=1),0,VLOOKUP(E17,[1]減価償却!$B$4:$R$15,MATCH('シート①-3'!X17,[1]減価償却!$T$3:$T$18,-1)+1,1))</f>
        <v>0</v>
      </c>
      <c r="Z17" s="157">
        <f t="shared" si="6"/>
        <v>0</v>
      </c>
      <c r="AA17" s="157">
        <f t="shared" si="7"/>
        <v>0</v>
      </c>
      <c r="AB17" s="56">
        <f t="shared" si="8"/>
        <v>0</v>
      </c>
    </row>
    <row r="18" spans="1:28" ht="21" customHeight="1">
      <c r="A18" s="52">
        <v>9</v>
      </c>
      <c r="B18" s="107"/>
      <c r="C18" s="158"/>
      <c r="D18" s="107"/>
      <c r="E18" s="148"/>
      <c r="F18" s="158"/>
      <c r="G18" s="158"/>
      <c r="H18" s="150">
        <f t="shared" si="0"/>
        <v>0</v>
      </c>
      <c r="I18" s="116"/>
      <c r="J18" s="150">
        <f t="shared" si="1"/>
        <v>0</v>
      </c>
      <c r="K18" s="148"/>
      <c r="L18" s="148"/>
      <c r="M18" s="151"/>
      <c r="N18" s="151"/>
      <c r="O18" s="151"/>
      <c r="P18" s="151"/>
      <c r="Q18" s="151"/>
      <c r="R18" s="152" t="e">
        <f t="shared" si="2"/>
        <v>#NUM!</v>
      </c>
      <c r="S18" s="153">
        <v>46054</v>
      </c>
      <c r="T18" s="153">
        <f t="shared" si="3"/>
        <v>31</v>
      </c>
      <c r="U18" s="152">
        <f t="shared" si="4"/>
        <v>-46022</v>
      </c>
      <c r="V18" s="154">
        <v>0</v>
      </c>
      <c r="W18" s="155">
        <v>1</v>
      </c>
      <c r="X18" s="156">
        <f t="shared" si="5"/>
        <v>0</v>
      </c>
      <c r="Y18" s="155">
        <f>IF(OR(F18&lt;20000,YEARFRAC(Q18,O18+1,1)&lt;0.25,E18=1),0,VLOOKUP(E18,[1]減価償却!$B$4:$R$15,MATCH('シート①-3'!X18,[1]減価償却!$T$3:$T$18,-1)+1,1))</f>
        <v>0</v>
      </c>
      <c r="Z18" s="157">
        <f t="shared" si="6"/>
        <v>0</v>
      </c>
      <c r="AA18" s="157">
        <f t="shared" si="7"/>
        <v>0</v>
      </c>
      <c r="AB18" s="56">
        <f t="shared" si="8"/>
        <v>0</v>
      </c>
    </row>
    <row r="19" spans="1:28" ht="21" customHeight="1">
      <c r="A19" s="52">
        <v>10</v>
      </c>
      <c r="B19" s="107"/>
      <c r="C19" s="158"/>
      <c r="D19" s="107"/>
      <c r="E19" s="148"/>
      <c r="F19" s="158"/>
      <c r="G19" s="158"/>
      <c r="H19" s="150">
        <f t="shared" si="0"/>
        <v>0</v>
      </c>
      <c r="I19" s="116"/>
      <c r="J19" s="150">
        <f t="shared" si="1"/>
        <v>0</v>
      </c>
      <c r="K19" s="148"/>
      <c r="L19" s="148"/>
      <c r="M19" s="151"/>
      <c r="N19" s="151"/>
      <c r="O19" s="151"/>
      <c r="P19" s="151"/>
      <c r="Q19" s="151"/>
      <c r="R19" s="152" t="e">
        <f t="shared" si="2"/>
        <v>#NUM!</v>
      </c>
      <c r="S19" s="153">
        <v>46054</v>
      </c>
      <c r="T19" s="153">
        <f t="shared" si="3"/>
        <v>31</v>
      </c>
      <c r="U19" s="152">
        <f t="shared" si="4"/>
        <v>-46022</v>
      </c>
      <c r="V19" s="154">
        <v>0</v>
      </c>
      <c r="W19" s="155">
        <v>1</v>
      </c>
      <c r="X19" s="156">
        <f t="shared" si="5"/>
        <v>0</v>
      </c>
      <c r="Y19" s="155">
        <f>IF(OR(F19&lt;20000,YEARFRAC(Q19,O19+1,1)&lt;0.25,E19=1),0,VLOOKUP(E19,[1]減価償却!$B$4:$R$15,MATCH('シート①-3'!X19,[1]減価償却!$T$3:$T$18,-1)+1,1))</f>
        <v>0</v>
      </c>
      <c r="Z19" s="157">
        <f t="shared" si="6"/>
        <v>0</v>
      </c>
      <c r="AA19" s="157">
        <f t="shared" si="7"/>
        <v>0</v>
      </c>
      <c r="AB19" s="56">
        <f t="shared" si="8"/>
        <v>0</v>
      </c>
    </row>
    <row r="20" spans="1:28" ht="21" customHeight="1">
      <c r="A20" s="52">
        <v>11</v>
      </c>
      <c r="B20" s="107"/>
      <c r="C20" s="158"/>
      <c r="D20" s="107"/>
      <c r="E20" s="148"/>
      <c r="F20" s="158"/>
      <c r="G20" s="158"/>
      <c r="H20" s="150">
        <f t="shared" si="0"/>
        <v>0</v>
      </c>
      <c r="I20" s="116"/>
      <c r="J20" s="150">
        <f t="shared" si="1"/>
        <v>0</v>
      </c>
      <c r="K20" s="148"/>
      <c r="L20" s="148"/>
      <c r="M20" s="151"/>
      <c r="N20" s="151"/>
      <c r="O20" s="151"/>
      <c r="P20" s="151"/>
      <c r="Q20" s="151"/>
      <c r="R20" s="152" t="e">
        <f t="shared" si="2"/>
        <v>#NUM!</v>
      </c>
      <c r="S20" s="153">
        <v>46054</v>
      </c>
      <c r="T20" s="153">
        <f t="shared" si="3"/>
        <v>31</v>
      </c>
      <c r="U20" s="152">
        <f t="shared" si="4"/>
        <v>-46022</v>
      </c>
      <c r="V20" s="154">
        <v>0</v>
      </c>
      <c r="W20" s="155">
        <v>1</v>
      </c>
      <c r="X20" s="156">
        <f t="shared" si="5"/>
        <v>0</v>
      </c>
      <c r="Y20" s="155">
        <f>IF(OR(F20&lt;20000,YEARFRAC(Q20,O20+1,1)&lt;0.25,E20=1),0,VLOOKUP(E20,[1]減価償却!$B$4:$R$15,MATCH('シート①-3'!X20,[1]減価償却!$T$3:$T$18,-1)+1,1))</f>
        <v>0</v>
      </c>
      <c r="Z20" s="157">
        <f t="shared" si="6"/>
        <v>0</v>
      </c>
      <c r="AA20" s="157">
        <f t="shared" si="7"/>
        <v>0</v>
      </c>
      <c r="AB20" s="56">
        <f t="shared" si="8"/>
        <v>0</v>
      </c>
    </row>
    <row r="21" spans="1:28" ht="21" customHeight="1">
      <c r="A21" s="52">
        <v>12</v>
      </c>
      <c r="B21" s="107"/>
      <c r="C21" s="158"/>
      <c r="D21" s="107"/>
      <c r="E21" s="148"/>
      <c r="F21" s="158"/>
      <c r="G21" s="158"/>
      <c r="H21" s="150">
        <f t="shared" si="0"/>
        <v>0</v>
      </c>
      <c r="I21" s="116"/>
      <c r="J21" s="150">
        <f t="shared" si="1"/>
        <v>0</v>
      </c>
      <c r="K21" s="148"/>
      <c r="L21" s="148"/>
      <c r="M21" s="151"/>
      <c r="N21" s="151"/>
      <c r="O21" s="151"/>
      <c r="P21" s="151"/>
      <c r="Q21" s="151"/>
      <c r="R21" s="152" t="e">
        <f t="shared" si="2"/>
        <v>#NUM!</v>
      </c>
      <c r="S21" s="153">
        <v>46054</v>
      </c>
      <c r="T21" s="153">
        <f t="shared" si="3"/>
        <v>31</v>
      </c>
      <c r="U21" s="152">
        <f t="shared" si="4"/>
        <v>-46022</v>
      </c>
      <c r="V21" s="154">
        <v>0</v>
      </c>
      <c r="W21" s="155">
        <v>1</v>
      </c>
      <c r="X21" s="156">
        <f t="shared" si="5"/>
        <v>0</v>
      </c>
      <c r="Y21" s="155">
        <f>IF(OR(F21&lt;20000,YEARFRAC(Q21,O21+1,1)&lt;0.25,E21=1),0,VLOOKUP(E21,[1]減価償却!$B$4:$R$15,MATCH('シート①-3'!X21,[1]減価償却!$T$3:$T$18,-1)+1,1))</f>
        <v>0</v>
      </c>
      <c r="Z21" s="157">
        <f t="shared" si="6"/>
        <v>0</v>
      </c>
      <c r="AA21" s="157">
        <f t="shared" si="7"/>
        <v>0</v>
      </c>
      <c r="AB21" s="56">
        <f t="shared" si="8"/>
        <v>0</v>
      </c>
    </row>
    <row r="22" spans="1:28" ht="21" customHeight="1">
      <c r="A22" s="52">
        <v>13</v>
      </c>
      <c r="B22" s="107"/>
      <c r="C22" s="158"/>
      <c r="D22" s="107"/>
      <c r="E22" s="148"/>
      <c r="F22" s="158"/>
      <c r="G22" s="158"/>
      <c r="H22" s="150">
        <f t="shared" si="0"/>
        <v>0</v>
      </c>
      <c r="I22" s="116"/>
      <c r="J22" s="150">
        <f t="shared" si="1"/>
        <v>0</v>
      </c>
      <c r="K22" s="148"/>
      <c r="L22" s="148"/>
      <c r="M22" s="151"/>
      <c r="N22" s="151"/>
      <c r="O22" s="151"/>
      <c r="P22" s="151"/>
      <c r="Q22" s="151"/>
      <c r="R22" s="152" t="e">
        <f t="shared" si="2"/>
        <v>#NUM!</v>
      </c>
      <c r="S22" s="153">
        <v>46054</v>
      </c>
      <c r="T22" s="153">
        <f t="shared" si="3"/>
        <v>31</v>
      </c>
      <c r="U22" s="152">
        <f t="shared" si="4"/>
        <v>-46022</v>
      </c>
      <c r="V22" s="154">
        <v>0</v>
      </c>
      <c r="W22" s="155">
        <v>1</v>
      </c>
      <c r="X22" s="156">
        <f t="shared" si="5"/>
        <v>0</v>
      </c>
      <c r="Y22" s="155">
        <f>IF(OR(F22&lt;20000,YEARFRAC(Q22,O22+1,1)&lt;0.25,E22=1),0,VLOOKUP(E22,[1]減価償却!$B$4:$R$15,MATCH('シート①-3'!X22,[1]減価償却!$T$3:$T$18,-1)+1,1))</f>
        <v>0</v>
      </c>
      <c r="Z22" s="157">
        <f t="shared" si="6"/>
        <v>0</v>
      </c>
      <c r="AA22" s="157">
        <f t="shared" si="7"/>
        <v>0</v>
      </c>
      <c r="AB22" s="56">
        <f t="shared" si="8"/>
        <v>0</v>
      </c>
    </row>
    <row r="23" spans="1:28" ht="21" customHeight="1">
      <c r="A23" s="52">
        <v>14</v>
      </c>
      <c r="B23" s="107"/>
      <c r="C23" s="158"/>
      <c r="D23" s="107"/>
      <c r="E23" s="148"/>
      <c r="F23" s="158"/>
      <c r="G23" s="158"/>
      <c r="H23" s="150">
        <f t="shared" si="0"/>
        <v>0</v>
      </c>
      <c r="I23" s="116"/>
      <c r="J23" s="150">
        <f t="shared" si="1"/>
        <v>0</v>
      </c>
      <c r="K23" s="148"/>
      <c r="L23" s="148"/>
      <c r="M23" s="151"/>
      <c r="N23" s="151"/>
      <c r="O23" s="151"/>
      <c r="P23" s="151"/>
      <c r="Q23" s="151"/>
      <c r="R23" s="152" t="e">
        <f t="shared" si="2"/>
        <v>#NUM!</v>
      </c>
      <c r="S23" s="153">
        <v>46054</v>
      </c>
      <c r="T23" s="153">
        <f t="shared" si="3"/>
        <v>31</v>
      </c>
      <c r="U23" s="152">
        <f t="shared" si="4"/>
        <v>-46022</v>
      </c>
      <c r="V23" s="154">
        <v>0</v>
      </c>
      <c r="W23" s="155">
        <v>1</v>
      </c>
      <c r="X23" s="156">
        <f t="shared" si="5"/>
        <v>0</v>
      </c>
      <c r="Y23" s="155">
        <f>IF(OR(F23&lt;20000,YEARFRAC(Q23,O23+1,1)&lt;0.25,E23=1),0,VLOOKUP(E23,[1]減価償却!$B$4:$R$15,MATCH('シート①-3'!X23,[1]減価償却!$T$3:$T$18,-1)+1,1))</f>
        <v>0</v>
      </c>
      <c r="Z23" s="157">
        <f t="shared" si="6"/>
        <v>0</v>
      </c>
      <c r="AA23" s="157">
        <f t="shared" si="7"/>
        <v>0</v>
      </c>
      <c r="AB23" s="56">
        <f t="shared" si="8"/>
        <v>0</v>
      </c>
    </row>
    <row r="24" spans="1:28" ht="21" customHeight="1">
      <c r="A24" s="52">
        <v>15</v>
      </c>
      <c r="B24" s="107"/>
      <c r="C24" s="158"/>
      <c r="D24" s="107"/>
      <c r="E24" s="148"/>
      <c r="F24" s="158"/>
      <c r="G24" s="158"/>
      <c r="H24" s="150">
        <f t="shared" si="0"/>
        <v>0</v>
      </c>
      <c r="I24" s="116"/>
      <c r="J24" s="150">
        <f t="shared" si="1"/>
        <v>0</v>
      </c>
      <c r="K24" s="148"/>
      <c r="L24" s="148"/>
      <c r="M24" s="151"/>
      <c r="N24" s="151"/>
      <c r="O24" s="151"/>
      <c r="P24" s="151"/>
      <c r="Q24" s="151"/>
      <c r="R24" s="152" t="e">
        <f t="shared" si="2"/>
        <v>#NUM!</v>
      </c>
      <c r="S24" s="153">
        <v>46054</v>
      </c>
      <c r="T24" s="153">
        <f t="shared" si="3"/>
        <v>31</v>
      </c>
      <c r="U24" s="152">
        <f t="shared" si="4"/>
        <v>-46022</v>
      </c>
      <c r="V24" s="154">
        <v>0</v>
      </c>
      <c r="W24" s="155">
        <v>1</v>
      </c>
      <c r="X24" s="156">
        <f t="shared" si="5"/>
        <v>0</v>
      </c>
      <c r="Y24" s="155">
        <f>IF(OR(F24&lt;20000,YEARFRAC(Q24,O24+1,1)&lt;0.25,E24=1),0,VLOOKUP(E24,[1]減価償却!$B$4:$R$15,MATCH('シート①-3'!X24,[1]減価償却!$T$3:$T$18,-1)+1,1))</f>
        <v>0</v>
      </c>
      <c r="Z24" s="157">
        <f t="shared" si="6"/>
        <v>0</v>
      </c>
      <c r="AA24" s="157">
        <f t="shared" si="7"/>
        <v>0</v>
      </c>
      <c r="AB24" s="56">
        <f t="shared" si="8"/>
        <v>0</v>
      </c>
    </row>
    <row r="25" spans="1:28" ht="21" customHeight="1">
      <c r="A25" s="52">
        <v>16</v>
      </c>
      <c r="B25" s="107"/>
      <c r="C25" s="158"/>
      <c r="D25" s="107"/>
      <c r="E25" s="148"/>
      <c r="F25" s="158"/>
      <c r="G25" s="158"/>
      <c r="H25" s="150">
        <f t="shared" si="0"/>
        <v>0</v>
      </c>
      <c r="I25" s="116"/>
      <c r="J25" s="150">
        <f t="shared" si="1"/>
        <v>0</v>
      </c>
      <c r="K25" s="148"/>
      <c r="L25" s="148"/>
      <c r="M25" s="151"/>
      <c r="N25" s="151"/>
      <c r="O25" s="151"/>
      <c r="P25" s="151"/>
      <c r="Q25" s="151"/>
      <c r="R25" s="152" t="e">
        <f t="shared" si="2"/>
        <v>#NUM!</v>
      </c>
      <c r="S25" s="153">
        <v>46054</v>
      </c>
      <c r="T25" s="153">
        <f t="shared" si="3"/>
        <v>31</v>
      </c>
      <c r="U25" s="152">
        <f t="shared" si="4"/>
        <v>-46022</v>
      </c>
      <c r="V25" s="154">
        <v>0</v>
      </c>
      <c r="W25" s="155">
        <v>1</v>
      </c>
      <c r="X25" s="156">
        <f t="shared" si="5"/>
        <v>0</v>
      </c>
      <c r="Y25" s="155">
        <f>IF(OR(F25&lt;20000,YEARFRAC(Q25,O25+1,1)&lt;0.25,E25=1),0,VLOOKUP(E25,[1]減価償却!$B$4:$R$15,MATCH('シート①-3'!X25,[1]減価償却!$T$3:$T$18,-1)+1,1))</f>
        <v>0</v>
      </c>
      <c r="Z25" s="157">
        <f t="shared" si="6"/>
        <v>0</v>
      </c>
      <c r="AA25" s="157">
        <f t="shared" si="7"/>
        <v>0</v>
      </c>
      <c r="AB25" s="56">
        <f t="shared" si="8"/>
        <v>0</v>
      </c>
    </row>
    <row r="26" spans="1:28" ht="21" customHeight="1">
      <c r="A26" s="52">
        <v>17</v>
      </c>
      <c r="B26" s="107"/>
      <c r="C26" s="158"/>
      <c r="D26" s="107"/>
      <c r="E26" s="148"/>
      <c r="F26" s="158"/>
      <c r="G26" s="158"/>
      <c r="H26" s="150">
        <f t="shared" si="0"/>
        <v>0</v>
      </c>
      <c r="I26" s="116"/>
      <c r="J26" s="150">
        <f t="shared" si="1"/>
        <v>0</v>
      </c>
      <c r="K26" s="148"/>
      <c r="L26" s="148"/>
      <c r="M26" s="151"/>
      <c r="N26" s="151"/>
      <c r="O26" s="151"/>
      <c r="P26" s="151"/>
      <c r="Q26" s="151"/>
      <c r="R26" s="152" t="e">
        <f t="shared" si="2"/>
        <v>#NUM!</v>
      </c>
      <c r="S26" s="153">
        <v>46054</v>
      </c>
      <c r="T26" s="153">
        <f t="shared" si="3"/>
        <v>31</v>
      </c>
      <c r="U26" s="152">
        <f t="shared" si="4"/>
        <v>-46022</v>
      </c>
      <c r="V26" s="154">
        <v>0</v>
      </c>
      <c r="W26" s="155">
        <v>1</v>
      </c>
      <c r="X26" s="156">
        <f t="shared" si="5"/>
        <v>0</v>
      </c>
      <c r="Y26" s="155">
        <f>IF(OR(F26&lt;20000,YEARFRAC(Q26,O26+1,1)&lt;0.25,E26=1),0,VLOOKUP(E26,[1]減価償却!$B$4:$R$15,MATCH('シート①-3'!X26,[1]減価償却!$T$3:$T$18,-1)+1,1))</f>
        <v>0</v>
      </c>
      <c r="Z26" s="157">
        <f t="shared" si="6"/>
        <v>0</v>
      </c>
      <c r="AA26" s="157">
        <f t="shared" si="7"/>
        <v>0</v>
      </c>
      <c r="AB26" s="56">
        <f t="shared" si="8"/>
        <v>0</v>
      </c>
    </row>
    <row r="27" spans="1:28" ht="21" customHeight="1">
      <c r="A27" s="52">
        <v>18</v>
      </c>
      <c r="B27" s="107"/>
      <c r="C27" s="158"/>
      <c r="D27" s="107"/>
      <c r="E27" s="148"/>
      <c r="F27" s="158"/>
      <c r="G27" s="158"/>
      <c r="H27" s="150">
        <f t="shared" si="0"/>
        <v>0</v>
      </c>
      <c r="I27" s="116"/>
      <c r="J27" s="150">
        <f t="shared" si="1"/>
        <v>0</v>
      </c>
      <c r="K27" s="148"/>
      <c r="L27" s="148"/>
      <c r="M27" s="151"/>
      <c r="N27" s="151"/>
      <c r="O27" s="151"/>
      <c r="P27" s="151"/>
      <c r="Q27" s="151"/>
      <c r="R27" s="152" t="e">
        <f t="shared" si="2"/>
        <v>#NUM!</v>
      </c>
      <c r="S27" s="153">
        <v>46054</v>
      </c>
      <c r="T27" s="153">
        <f t="shared" si="3"/>
        <v>31</v>
      </c>
      <c r="U27" s="152">
        <f t="shared" si="4"/>
        <v>-46022</v>
      </c>
      <c r="V27" s="154">
        <v>0</v>
      </c>
      <c r="W27" s="155">
        <v>1</v>
      </c>
      <c r="X27" s="156">
        <f t="shared" si="5"/>
        <v>0</v>
      </c>
      <c r="Y27" s="155">
        <f>IF(OR(F27&lt;20000,YEARFRAC(Q27,O27+1,1)&lt;0.25,E27=1),0,VLOOKUP(E27,[1]減価償却!$B$4:$R$15,MATCH('シート①-3'!X27,[1]減価償却!$T$3:$T$18,-1)+1,1))</f>
        <v>0</v>
      </c>
      <c r="Z27" s="157">
        <f t="shared" si="6"/>
        <v>0</v>
      </c>
      <c r="AA27" s="157">
        <f t="shared" si="7"/>
        <v>0</v>
      </c>
      <c r="AB27" s="56">
        <f t="shared" si="8"/>
        <v>0</v>
      </c>
    </row>
    <row r="28" spans="1:28" ht="21" customHeight="1">
      <c r="A28" s="52">
        <v>19</v>
      </c>
      <c r="B28" s="107"/>
      <c r="C28" s="158"/>
      <c r="D28" s="107"/>
      <c r="E28" s="148"/>
      <c r="F28" s="158"/>
      <c r="G28" s="158"/>
      <c r="H28" s="150">
        <f t="shared" si="0"/>
        <v>0</v>
      </c>
      <c r="I28" s="116"/>
      <c r="J28" s="150">
        <f t="shared" si="1"/>
        <v>0</v>
      </c>
      <c r="K28" s="148"/>
      <c r="L28" s="148"/>
      <c r="M28" s="151"/>
      <c r="N28" s="151"/>
      <c r="O28" s="151"/>
      <c r="P28" s="151"/>
      <c r="Q28" s="151"/>
      <c r="R28" s="152" t="e">
        <f t="shared" si="2"/>
        <v>#NUM!</v>
      </c>
      <c r="S28" s="153">
        <v>46054</v>
      </c>
      <c r="T28" s="153">
        <f t="shared" si="3"/>
        <v>31</v>
      </c>
      <c r="U28" s="152">
        <f t="shared" si="4"/>
        <v>-46022</v>
      </c>
      <c r="V28" s="154">
        <v>0</v>
      </c>
      <c r="W28" s="155">
        <v>1</v>
      </c>
      <c r="X28" s="156">
        <f t="shared" si="5"/>
        <v>0</v>
      </c>
      <c r="Y28" s="155">
        <f>IF(OR(F28&lt;20000,YEARFRAC(Q28,O28+1,1)&lt;0.25,E28=1),0,VLOOKUP(E28,[1]減価償却!$B$4:$R$15,MATCH('シート①-3'!X28,[1]減価償却!$T$3:$T$18,-1)+1,1))</f>
        <v>0</v>
      </c>
      <c r="Z28" s="157">
        <f t="shared" si="6"/>
        <v>0</v>
      </c>
      <c r="AA28" s="157">
        <f t="shared" si="7"/>
        <v>0</v>
      </c>
      <c r="AB28" s="56">
        <f t="shared" si="8"/>
        <v>0</v>
      </c>
    </row>
    <row r="29" spans="1:28" ht="21" customHeight="1">
      <c r="A29" s="52">
        <v>20</v>
      </c>
      <c r="B29" s="107"/>
      <c r="C29" s="158"/>
      <c r="D29" s="107"/>
      <c r="E29" s="148"/>
      <c r="F29" s="158"/>
      <c r="G29" s="158"/>
      <c r="H29" s="150">
        <f t="shared" si="0"/>
        <v>0</v>
      </c>
      <c r="I29" s="116"/>
      <c r="J29" s="150">
        <f t="shared" si="1"/>
        <v>0</v>
      </c>
      <c r="K29" s="148"/>
      <c r="L29" s="148"/>
      <c r="M29" s="151"/>
      <c r="N29" s="151"/>
      <c r="O29" s="151"/>
      <c r="P29" s="151"/>
      <c r="Q29" s="151"/>
      <c r="R29" s="152" t="e">
        <f t="shared" si="2"/>
        <v>#NUM!</v>
      </c>
      <c r="S29" s="153">
        <v>46054</v>
      </c>
      <c r="T29" s="153">
        <f t="shared" si="3"/>
        <v>31</v>
      </c>
      <c r="U29" s="152">
        <f t="shared" si="4"/>
        <v>-46022</v>
      </c>
      <c r="V29" s="154">
        <v>0</v>
      </c>
      <c r="W29" s="155">
        <v>1</v>
      </c>
      <c r="X29" s="156">
        <f t="shared" si="5"/>
        <v>0</v>
      </c>
      <c r="Y29" s="155">
        <f>IF(OR(F29&lt;20000,YEARFRAC(Q29,O29+1,1)&lt;0.25,E29=1),0,VLOOKUP(E29,[1]減価償却!$B$4:$R$15,MATCH('シート①-3'!X29,[1]減価償却!$T$3:$T$18,-1)+1,1))</f>
        <v>0</v>
      </c>
      <c r="Z29" s="157">
        <f t="shared" si="6"/>
        <v>0</v>
      </c>
      <c r="AA29" s="157">
        <f t="shared" si="7"/>
        <v>0</v>
      </c>
      <c r="AB29" s="56">
        <f t="shared" si="8"/>
        <v>0</v>
      </c>
    </row>
    <row r="30" spans="1:28" ht="21" customHeight="1">
      <c r="A30" s="52">
        <v>21</v>
      </c>
      <c r="B30" s="107"/>
      <c r="C30" s="158"/>
      <c r="D30" s="107"/>
      <c r="E30" s="148"/>
      <c r="F30" s="158"/>
      <c r="G30" s="158"/>
      <c r="H30" s="150">
        <f t="shared" si="0"/>
        <v>0</v>
      </c>
      <c r="I30" s="116"/>
      <c r="J30" s="150">
        <f t="shared" si="1"/>
        <v>0</v>
      </c>
      <c r="K30" s="148"/>
      <c r="L30" s="148"/>
      <c r="M30" s="151"/>
      <c r="N30" s="151"/>
      <c r="O30" s="151"/>
      <c r="P30" s="151"/>
      <c r="Q30" s="151"/>
      <c r="R30" s="152" t="e">
        <f t="shared" si="2"/>
        <v>#NUM!</v>
      </c>
      <c r="S30" s="153">
        <v>46054</v>
      </c>
      <c r="T30" s="153">
        <f t="shared" si="3"/>
        <v>31</v>
      </c>
      <c r="U30" s="152">
        <f t="shared" si="4"/>
        <v>-46022</v>
      </c>
      <c r="V30" s="154">
        <v>0</v>
      </c>
      <c r="W30" s="155">
        <v>1</v>
      </c>
      <c r="X30" s="156">
        <f t="shared" si="5"/>
        <v>0</v>
      </c>
      <c r="Y30" s="155">
        <f>IF(OR(F30&lt;20000,YEARFRAC(Q30,O30+1,1)&lt;0.25,E30=1),0,VLOOKUP(E30,[1]減価償却!$B$4:$R$15,MATCH('シート①-3'!X30,[1]減価償却!$T$3:$T$18,-1)+1,1))</f>
        <v>0</v>
      </c>
      <c r="Z30" s="157">
        <f t="shared" si="6"/>
        <v>0</v>
      </c>
      <c r="AA30" s="157">
        <f t="shared" si="7"/>
        <v>0</v>
      </c>
      <c r="AB30" s="56">
        <f t="shared" si="8"/>
        <v>0</v>
      </c>
    </row>
    <row r="31" spans="1:28" ht="21" customHeight="1">
      <c r="A31" s="52">
        <v>22</v>
      </c>
      <c r="B31" s="107"/>
      <c r="C31" s="158"/>
      <c r="D31" s="107"/>
      <c r="E31" s="148"/>
      <c r="F31" s="158"/>
      <c r="G31" s="158"/>
      <c r="H31" s="150">
        <f t="shared" si="0"/>
        <v>0</v>
      </c>
      <c r="I31" s="116"/>
      <c r="J31" s="150">
        <f t="shared" si="1"/>
        <v>0</v>
      </c>
      <c r="K31" s="148"/>
      <c r="L31" s="148"/>
      <c r="M31" s="151"/>
      <c r="N31" s="151"/>
      <c r="O31" s="151"/>
      <c r="P31" s="151"/>
      <c r="Q31" s="151"/>
      <c r="R31" s="152" t="e">
        <f t="shared" si="2"/>
        <v>#NUM!</v>
      </c>
      <c r="S31" s="153">
        <v>46054</v>
      </c>
      <c r="T31" s="153">
        <f t="shared" si="3"/>
        <v>31</v>
      </c>
      <c r="U31" s="152">
        <f t="shared" si="4"/>
        <v>-46022</v>
      </c>
      <c r="V31" s="154">
        <v>0</v>
      </c>
      <c r="W31" s="155">
        <v>1</v>
      </c>
      <c r="X31" s="156">
        <f t="shared" si="5"/>
        <v>0</v>
      </c>
      <c r="Y31" s="155">
        <f>IF(OR(F31&lt;20000,YEARFRAC(Q31,O31+1,1)&lt;0.25,E31=1),0,VLOOKUP(E31,[1]減価償却!$B$4:$R$15,MATCH('シート①-3'!X31,[1]減価償却!$T$3:$T$18,-1)+1,1))</f>
        <v>0</v>
      </c>
      <c r="Z31" s="157">
        <f t="shared" si="6"/>
        <v>0</v>
      </c>
      <c r="AA31" s="157">
        <f t="shared" si="7"/>
        <v>0</v>
      </c>
      <c r="AB31" s="56">
        <f t="shared" si="8"/>
        <v>0</v>
      </c>
    </row>
    <row r="32" spans="1:28" ht="21" customHeight="1">
      <c r="A32" s="52">
        <v>23</v>
      </c>
      <c r="B32" s="107"/>
      <c r="C32" s="158"/>
      <c r="D32" s="107"/>
      <c r="E32" s="148"/>
      <c r="F32" s="158"/>
      <c r="G32" s="158"/>
      <c r="H32" s="150">
        <f t="shared" si="0"/>
        <v>0</v>
      </c>
      <c r="I32" s="116"/>
      <c r="J32" s="150">
        <f t="shared" si="1"/>
        <v>0</v>
      </c>
      <c r="K32" s="148"/>
      <c r="L32" s="148"/>
      <c r="M32" s="151"/>
      <c r="N32" s="151"/>
      <c r="O32" s="151"/>
      <c r="P32" s="151"/>
      <c r="Q32" s="151"/>
      <c r="R32" s="152" t="e">
        <f t="shared" si="2"/>
        <v>#NUM!</v>
      </c>
      <c r="S32" s="153">
        <v>46054</v>
      </c>
      <c r="T32" s="153">
        <f t="shared" si="3"/>
        <v>31</v>
      </c>
      <c r="U32" s="152">
        <f t="shared" si="4"/>
        <v>-46022</v>
      </c>
      <c r="V32" s="154">
        <v>0</v>
      </c>
      <c r="W32" s="155">
        <v>1</v>
      </c>
      <c r="X32" s="156">
        <f t="shared" si="5"/>
        <v>0</v>
      </c>
      <c r="Y32" s="155">
        <f>IF(OR(F32&lt;20000,YEARFRAC(Q32,O32+1,1)&lt;0.25,E32=1),0,VLOOKUP(E32,[1]減価償却!$B$4:$R$15,MATCH('シート①-3'!X32,[1]減価償却!$T$3:$T$18,-1)+1,1))</f>
        <v>0</v>
      </c>
      <c r="Z32" s="157">
        <f t="shared" si="6"/>
        <v>0</v>
      </c>
      <c r="AA32" s="157">
        <f t="shared" si="7"/>
        <v>0</v>
      </c>
      <c r="AB32" s="56">
        <f t="shared" si="8"/>
        <v>0</v>
      </c>
    </row>
    <row r="33" spans="1:28" ht="21" customHeight="1">
      <c r="A33" s="52">
        <v>24</v>
      </c>
      <c r="B33" s="107"/>
      <c r="C33" s="158"/>
      <c r="D33" s="107"/>
      <c r="E33" s="148"/>
      <c r="F33" s="158"/>
      <c r="G33" s="158"/>
      <c r="H33" s="150">
        <f t="shared" si="0"/>
        <v>0</v>
      </c>
      <c r="I33" s="116"/>
      <c r="J33" s="150">
        <f t="shared" si="1"/>
        <v>0</v>
      </c>
      <c r="K33" s="148"/>
      <c r="L33" s="148"/>
      <c r="M33" s="151"/>
      <c r="N33" s="151"/>
      <c r="O33" s="151"/>
      <c r="P33" s="151"/>
      <c r="Q33" s="151"/>
      <c r="R33" s="152" t="e">
        <f t="shared" si="2"/>
        <v>#NUM!</v>
      </c>
      <c r="S33" s="153">
        <v>46054</v>
      </c>
      <c r="T33" s="153">
        <f t="shared" si="3"/>
        <v>31</v>
      </c>
      <c r="U33" s="152">
        <f t="shared" si="4"/>
        <v>-46022</v>
      </c>
      <c r="V33" s="154">
        <v>0</v>
      </c>
      <c r="W33" s="155">
        <v>1</v>
      </c>
      <c r="X33" s="156">
        <f t="shared" si="5"/>
        <v>0</v>
      </c>
      <c r="Y33" s="155">
        <f>IF(OR(F33&lt;20000,YEARFRAC(Q33,O33+1,1)&lt;0.25,E33=1),0,VLOOKUP(E33,[1]減価償却!$B$4:$R$15,MATCH('シート①-3'!X33,[1]減価償却!$T$3:$T$18,-1)+1,1))</f>
        <v>0</v>
      </c>
      <c r="Z33" s="157">
        <f t="shared" si="6"/>
        <v>0</v>
      </c>
      <c r="AA33" s="157">
        <f t="shared" si="7"/>
        <v>0</v>
      </c>
      <c r="AB33" s="56">
        <f t="shared" si="8"/>
        <v>0</v>
      </c>
    </row>
    <row r="34" spans="1:28" ht="21" customHeight="1">
      <c r="A34" s="52">
        <v>25</v>
      </c>
      <c r="B34" s="107"/>
      <c r="C34" s="158"/>
      <c r="D34" s="107"/>
      <c r="E34" s="148"/>
      <c r="F34" s="158"/>
      <c r="G34" s="158"/>
      <c r="H34" s="150">
        <f t="shared" si="0"/>
        <v>0</v>
      </c>
      <c r="I34" s="116"/>
      <c r="J34" s="150">
        <f t="shared" si="1"/>
        <v>0</v>
      </c>
      <c r="K34" s="148"/>
      <c r="L34" s="148"/>
      <c r="M34" s="151"/>
      <c r="N34" s="151"/>
      <c r="O34" s="151"/>
      <c r="P34" s="151"/>
      <c r="Q34" s="151"/>
      <c r="R34" s="152" t="e">
        <f t="shared" si="2"/>
        <v>#NUM!</v>
      </c>
      <c r="S34" s="153">
        <v>46054</v>
      </c>
      <c r="T34" s="153">
        <f t="shared" si="3"/>
        <v>31</v>
      </c>
      <c r="U34" s="152">
        <f t="shared" si="4"/>
        <v>-46022</v>
      </c>
      <c r="V34" s="154">
        <v>0</v>
      </c>
      <c r="W34" s="155">
        <v>1</v>
      </c>
      <c r="X34" s="156">
        <f t="shared" si="5"/>
        <v>0</v>
      </c>
      <c r="Y34" s="155">
        <f>IF(OR(F34&lt;20000,YEARFRAC(Q34,O34+1,1)&lt;0.25,E34=1),0,VLOOKUP(E34,[1]減価償却!$B$4:$R$15,MATCH('シート①-3'!X34,[1]減価償却!$T$3:$T$18,-1)+1,1))</f>
        <v>0</v>
      </c>
      <c r="Z34" s="157">
        <f t="shared" si="6"/>
        <v>0</v>
      </c>
      <c r="AA34" s="157">
        <f t="shared" si="7"/>
        <v>0</v>
      </c>
      <c r="AB34" s="56">
        <f t="shared" si="8"/>
        <v>0</v>
      </c>
    </row>
    <row r="35" spans="1:28" ht="21" customHeight="1">
      <c r="A35" s="52">
        <v>26</v>
      </c>
      <c r="B35" s="107"/>
      <c r="C35" s="158"/>
      <c r="D35" s="107"/>
      <c r="E35" s="148"/>
      <c r="F35" s="158"/>
      <c r="G35" s="158"/>
      <c r="H35" s="150">
        <f t="shared" si="0"/>
        <v>0</v>
      </c>
      <c r="I35" s="116"/>
      <c r="J35" s="150">
        <f t="shared" si="1"/>
        <v>0</v>
      </c>
      <c r="K35" s="148"/>
      <c r="L35" s="148"/>
      <c r="M35" s="151"/>
      <c r="N35" s="151"/>
      <c r="O35" s="151"/>
      <c r="P35" s="151"/>
      <c r="Q35" s="151"/>
      <c r="R35" s="152" t="e">
        <f t="shared" si="2"/>
        <v>#NUM!</v>
      </c>
      <c r="S35" s="153">
        <v>46054</v>
      </c>
      <c r="T35" s="153">
        <f t="shared" si="3"/>
        <v>31</v>
      </c>
      <c r="U35" s="152">
        <f t="shared" si="4"/>
        <v>-46022</v>
      </c>
      <c r="V35" s="154">
        <v>0</v>
      </c>
      <c r="W35" s="155">
        <v>1</v>
      </c>
      <c r="X35" s="156">
        <f t="shared" si="5"/>
        <v>0</v>
      </c>
      <c r="Y35" s="155">
        <f>IF(OR(F35&lt;20000,YEARFRAC(Q35,O35+1,1)&lt;0.25,E35=1),0,VLOOKUP(E35,[1]減価償却!$B$4:$R$15,MATCH('シート①-3'!X35,[1]減価償却!$T$3:$T$18,-1)+1,1))</f>
        <v>0</v>
      </c>
      <c r="Z35" s="157">
        <f t="shared" si="6"/>
        <v>0</v>
      </c>
      <c r="AA35" s="157">
        <f t="shared" si="7"/>
        <v>0</v>
      </c>
      <c r="AB35" s="56">
        <f t="shared" si="8"/>
        <v>0</v>
      </c>
    </row>
    <row r="36" spans="1:28" ht="21" customHeight="1">
      <c r="A36" s="52">
        <v>27</v>
      </c>
      <c r="B36" s="107"/>
      <c r="C36" s="158"/>
      <c r="D36" s="107"/>
      <c r="E36" s="148"/>
      <c r="F36" s="158"/>
      <c r="G36" s="158"/>
      <c r="H36" s="150">
        <f t="shared" si="0"/>
        <v>0</v>
      </c>
      <c r="I36" s="116"/>
      <c r="J36" s="150">
        <f t="shared" si="1"/>
        <v>0</v>
      </c>
      <c r="K36" s="148"/>
      <c r="L36" s="148"/>
      <c r="M36" s="151"/>
      <c r="N36" s="151"/>
      <c r="O36" s="151"/>
      <c r="P36" s="151"/>
      <c r="Q36" s="151"/>
      <c r="R36" s="152" t="e">
        <f t="shared" si="2"/>
        <v>#NUM!</v>
      </c>
      <c r="S36" s="153">
        <v>46054</v>
      </c>
      <c r="T36" s="153">
        <f t="shared" si="3"/>
        <v>31</v>
      </c>
      <c r="U36" s="152">
        <f t="shared" si="4"/>
        <v>-46022</v>
      </c>
      <c r="V36" s="154">
        <v>0</v>
      </c>
      <c r="W36" s="155">
        <v>1</v>
      </c>
      <c r="X36" s="156">
        <f t="shared" si="5"/>
        <v>0</v>
      </c>
      <c r="Y36" s="155">
        <f>IF(OR(F36&lt;20000,YEARFRAC(Q36,O36+1,1)&lt;0.25,E36=1),0,VLOOKUP(E36,[1]減価償却!$B$4:$R$15,MATCH('シート①-3'!X36,[1]減価償却!$T$3:$T$18,-1)+1,1))</f>
        <v>0</v>
      </c>
      <c r="Z36" s="157">
        <f t="shared" si="6"/>
        <v>0</v>
      </c>
      <c r="AA36" s="157">
        <f t="shared" si="7"/>
        <v>0</v>
      </c>
      <c r="AB36" s="56">
        <f t="shared" si="8"/>
        <v>0</v>
      </c>
    </row>
    <row r="37" spans="1:28" ht="21" customHeight="1">
      <c r="A37" s="52">
        <v>28</v>
      </c>
      <c r="B37" s="107"/>
      <c r="C37" s="158"/>
      <c r="D37" s="107"/>
      <c r="E37" s="148"/>
      <c r="F37" s="158"/>
      <c r="G37" s="158"/>
      <c r="H37" s="150">
        <f t="shared" si="0"/>
        <v>0</v>
      </c>
      <c r="I37" s="116"/>
      <c r="J37" s="150">
        <f t="shared" si="1"/>
        <v>0</v>
      </c>
      <c r="K37" s="148"/>
      <c r="L37" s="148"/>
      <c r="M37" s="151"/>
      <c r="N37" s="151"/>
      <c r="O37" s="151"/>
      <c r="P37" s="151"/>
      <c r="Q37" s="151"/>
      <c r="R37" s="152" t="e">
        <f t="shared" si="2"/>
        <v>#NUM!</v>
      </c>
      <c r="S37" s="153">
        <v>46054</v>
      </c>
      <c r="T37" s="153">
        <f t="shared" si="3"/>
        <v>31</v>
      </c>
      <c r="U37" s="152">
        <f t="shared" si="4"/>
        <v>-46022</v>
      </c>
      <c r="V37" s="154">
        <v>0</v>
      </c>
      <c r="W37" s="155">
        <v>1</v>
      </c>
      <c r="X37" s="156">
        <f t="shared" si="5"/>
        <v>0</v>
      </c>
      <c r="Y37" s="155">
        <f>IF(OR(F37&lt;20000,YEARFRAC(Q37,O37+1,1)&lt;0.25,E37=1),0,VLOOKUP(E37,[1]減価償却!$B$4:$R$15,MATCH('シート①-3'!X37,[1]減価償却!$T$3:$T$18,-1)+1,1))</f>
        <v>0</v>
      </c>
      <c r="Z37" s="157">
        <f t="shared" si="6"/>
        <v>0</v>
      </c>
      <c r="AA37" s="157">
        <f t="shared" si="7"/>
        <v>0</v>
      </c>
      <c r="AB37" s="56">
        <f t="shared" si="8"/>
        <v>0</v>
      </c>
    </row>
    <row r="38" spans="1:28" ht="21" customHeight="1">
      <c r="A38" s="52">
        <v>29</v>
      </c>
      <c r="B38" s="107"/>
      <c r="C38" s="158"/>
      <c r="D38" s="107"/>
      <c r="E38" s="148"/>
      <c r="F38" s="158"/>
      <c r="G38" s="158"/>
      <c r="H38" s="150">
        <f t="shared" si="0"/>
        <v>0</v>
      </c>
      <c r="I38" s="116"/>
      <c r="J38" s="150">
        <f t="shared" si="1"/>
        <v>0</v>
      </c>
      <c r="K38" s="148"/>
      <c r="L38" s="148"/>
      <c r="M38" s="151"/>
      <c r="N38" s="151"/>
      <c r="O38" s="151"/>
      <c r="P38" s="151"/>
      <c r="Q38" s="151"/>
      <c r="R38" s="152" t="e">
        <f t="shared" si="2"/>
        <v>#NUM!</v>
      </c>
      <c r="S38" s="153">
        <v>46054</v>
      </c>
      <c r="T38" s="153">
        <f t="shared" si="3"/>
        <v>31</v>
      </c>
      <c r="U38" s="152">
        <f t="shared" si="4"/>
        <v>-46022</v>
      </c>
      <c r="V38" s="154">
        <v>0</v>
      </c>
      <c r="W38" s="155">
        <v>1</v>
      </c>
      <c r="X38" s="156">
        <f t="shared" si="5"/>
        <v>0</v>
      </c>
      <c r="Y38" s="155">
        <f>IF(OR(F38&lt;20000,YEARFRAC(Q38,O38+1,1)&lt;0.25,E38=1),0,VLOOKUP(E38,[1]減価償却!$B$4:$R$15,MATCH('シート①-3'!X38,[1]減価償却!$T$3:$T$18,-1)+1,1))</f>
        <v>0</v>
      </c>
      <c r="Z38" s="157">
        <f t="shared" si="6"/>
        <v>0</v>
      </c>
      <c r="AA38" s="157">
        <f t="shared" si="7"/>
        <v>0</v>
      </c>
      <c r="AB38" s="56">
        <f t="shared" si="8"/>
        <v>0</v>
      </c>
    </row>
    <row r="39" spans="1:28" ht="21" customHeight="1">
      <c r="A39" s="52">
        <v>30</v>
      </c>
      <c r="B39" s="107"/>
      <c r="C39" s="158"/>
      <c r="D39" s="107"/>
      <c r="E39" s="148"/>
      <c r="F39" s="158"/>
      <c r="G39" s="158"/>
      <c r="H39" s="150">
        <f t="shared" si="0"/>
        <v>0</v>
      </c>
      <c r="I39" s="116"/>
      <c r="J39" s="150">
        <f t="shared" si="1"/>
        <v>0</v>
      </c>
      <c r="K39" s="148"/>
      <c r="L39" s="148"/>
      <c r="M39" s="151"/>
      <c r="N39" s="151"/>
      <c r="O39" s="151"/>
      <c r="P39" s="151"/>
      <c r="Q39" s="151"/>
      <c r="R39" s="152" t="e">
        <f t="shared" si="2"/>
        <v>#NUM!</v>
      </c>
      <c r="S39" s="153">
        <v>46054</v>
      </c>
      <c r="T39" s="153">
        <f t="shared" si="3"/>
        <v>31</v>
      </c>
      <c r="U39" s="152">
        <f t="shared" si="4"/>
        <v>-46022</v>
      </c>
      <c r="V39" s="154">
        <v>0</v>
      </c>
      <c r="W39" s="155">
        <v>1</v>
      </c>
      <c r="X39" s="156">
        <f t="shared" si="5"/>
        <v>0</v>
      </c>
      <c r="Y39" s="155">
        <f>IF(OR(F39&lt;20000,YEARFRAC(Q39,O39+1,1)&lt;0.25,E39=1),0,VLOOKUP(E39,[1]減価償却!$B$4:$R$15,MATCH('シート①-3'!X39,[1]減価償却!$T$3:$T$18,-1)+1,1))</f>
        <v>0</v>
      </c>
      <c r="Z39" s="157">
        <f t="shared" si="6"/>
        <v>0</v>
      </c>
      <c r="AA39" s="157">
        <f t="shared" si="7"/>
        <v>0</v>
      </c>
      <c r="AB39" s="56">
        <f t="shared" si="8"/>
        <v>0</v>
      </c>
    </row>
    <row r="40" spans="1:28" ht="21" customHeight="1">
      <c r="A40" s="52">
        <v>31</v>
      </c>
      <c r="B40" s="107"/>
      <c r="C40" s="158"/>
      <c r="D40" s="107"/>
      <c r="E40" s="148"/>
      <c r="F40" s="158"/>
      <c r="G40" s="158"/>
      <c r="H40" s="150">
        <f t="shared" si="0"/>
        <v>0</v>
      </c>
      <c r="I40" s="116"/>
      <c r="J40" s="150">
        <f t="shared" si="1"/>
        <v>0</v>
      </c>
      <c r="K40" s="148"/>
      <c r="L40" s="148"/>
      <c r="M40" s="151"/>
      <c r="N40" s="151"/>
      <c r="O40" s="151"/>
      <c r="P40" s="151"/>
      <c r="Q40" s="151"/>
      <c r="R40" s="152" t="e">
        <f t="shared" si="2"/>
        <v>#NUM!</v>
      </c>
      <c r="S40" s="153">
        <v>46054</v>
      </c>
      <c r="T40" s="153">
        <f t="shared" si="3"/>
        <v>31</v>
      </c>
      <c r="U40" s="152">
        <f t="shared" si="4"/>
        <v>-46022</v>
      </c>
      <c r="V40" s="154">
        <v>0</v>
      </c>
      <c r="W40" s="155">
        <v>1</v>
      </c>
      <c r="X40" s="156">
        <f t="shared" si="5"/>
        <v>0</v>
      </c>
      <c r="Y40" s="155">
        <f>IF(OR(F40&lt;20000,YEARFRAC(Q40,O40+1,1)&lt;0.25,E40=1),0,VLOOKUP(E40,[1]減価償却!$B$4:$R$15,MATCH('シート①-3'!X40,[1]減価償却!$T$3:$T$18,-1)+1,1))</f>
        <v>0</v>
      </c>
      <c r="Z40" s="157">
        <f t="shared" si="6"/>
        <v>0</v>
      </c>
      <c r="AA40" s="157">
        <f t="shared" si="7"/>
        <v>0</v>
      </c>
      <c r="AB40" s="56">
        <f t="shared" si="8"/>
        <v>0</v>
      </c>
    </row>
    <row r="41" spans="1:28" ht="21" customHeight="1">
      <c r="A41" s="52">
        <v>32</v>
      </c>
      <c r="B41" s="107"/>
      <c r="C41" s="158"/>
      <c r="D41" s="107"/>
      <c r="E41" s="148"/>
      <c r="F41" s="158"/>
      <c r="G41" s="158"/>
      <c r="H41" s="150">
        <f t="shared" si="0"/>
        <v>0</v>
      </c>
      <c r="I41" s="116"/>
      <c r="J41" s="150">
        <f t="shared" si="1"/>
        <v>0</v>
      </c>
      <c r="K41" s="148"/>
      <c r="L41" s="148"/>
      <c r="M41" s="151"/>
      <c r="N41" s="151"/>
      <c r="O41" s="151"/>
      <c r="P41" s="151"/>
      <c r="Q41" s="151"/>
      <c r="R41" s="152" t="e">
        <f t="shared" si="2"/>
        <v>#NUM!</v>
      </c>
      <c r="S41" s="153">
        <v>46054</v>
      </c>
      <c r="T41" s="153">
        <f t="shared" si="3"/>
        <v>31</v>
      </c>
      <c r="U41" s="152">
        <f t="shared" si="4"/>
        <v>-46022</v>
      </c>
      <c r="V41" s="154">
        <v>0</v>
      </c>
      <c r="W41" s="155">
        <v>1</v>
      </c>
      <c r="X41" s="156">
        <f t="shared" si="5"/>
        <v>0</v>
      </c>
      <c r="Y41" s="155">
        <f>IF(OR(F41&lt;20000,YEARFRAC(Q41,O41+1,1)&lt;0.25,E41=1),0,VLOOKUP(E41,[1]減価償却!$B$4:$R$15,MATCH('シート①-3'!X41,[1]減価償却!$T$3:$T$18,-1)+1,1))</f>
        <v>0</v>
      </c>
      <c r="Z41" s="157">
        <f t="shared" si="6"/>
        <v>0</v>
      </c>
      <c r="AA41" s="157">
        <f t="shared" si="7"/>
        <v>0</v>
      </c>
      <c r="AB41" s="56">
        <f t="shared" si="8"/>
        <v>0</v>
      </c>
    </row>
    <row r="42" spans="1:28" ht="21" customHeight="1">
      <c r="A42" s="52">
        <v>33</v>
      </c>
      <c r="B42" s="107"/>
      <c r="C42" s="158"/>
      <c r="D42" s="107"/>
      <c r="E42" s="148"/>
      <c r="F42" s="158"/>
      <c r="G42" s="158"/>
      <c r="H42" s="150">
        <f t="shared" si="0"/>
        <v>0</v>
      </c>
      <c r="I42" s="116"/>
      <c r="J42" s="150">
        <f t="shared" si="1"/>
        <v>0</v>
      </c>
      <c r="K42" s="148"/>
      <c r="L42" s="148"/>
      <c r="M42" s="151"/>
      <c r="N42" s="151"/>
      <c r="O42" s="151"/>
      <c r="P42" s="151"/>
      <c r="Q42" s="151"/>
      <c r="R42" s="152" t="e">
        <f t="shared" si="2"/>
        <v>#NUM!</v>
      </c>
      <c r="S42" s="153">
        <v>46054</v>
      </c>
      <c r="T42" s="153">
        <f t="shared" si="3"/>
        <v>31</v>
      </c>
      <c r="U42" s="152">
        <f t="shared" si="4"/>
        <v>-46022</v>
      </c>
      <c r="V42" s="154">
        <v>0</v>
      </c>
      <c r="W42" s="155">
        <v>1</v>
      </c>
      <c r="X42" s="156">
        <f t="shared" si="5"/>
        <v>0</v>
      </c>
      <c r="Y42" s="155">
        <f>IF(OR(F42&lt;20000,YEARFRAC(Q42,O42+1,1)&lt;0.25,E42=1),0,VLOOKUP(E42,[1]減価償却!$B$4:$R$15,MATCH('シート①-3'!X42,[1]減価償却!$T$3:$T$18,-1)+1,1))</f>
        <v>0</v>
      </c>
      <c r="Z42" s="157">
        <f t="shared" si="6"/>
        <v>0</v>
      </c>
      <c r="AA42" s="157">
        <f t="shared" si="7"/>
        <v>0</v>
      </c>
      <c r="AB42" s="56">
        <f t="shared" si="8"/>
        <v>0</v>
      </c>
    </row>
    <row r="43" spans="1:28" ht="21" customHeight="1">
      <c r="A43" s="52">
        <v>34</v>
      </c>
      <c r="B43" s="107"/>
      <c r="C43" s="158"/>
      <c r="D43" s="107"/>
      <c r="E43" s="148"/>
      <c r="F43" s="158"/>
      <c r="G43" s="158"/>
      <c r="H43" s="150">
        <f t="shared" si="0"/>
        <v>0</v>
      </c>
      <c r="I43" s="116"/>
      <c r="J43" s="150">
        <f t="shared" si="1"/>
        <v>0</v>
      </c>
      <c r="K43" s="148"/>
      <c r="L43" s="148"/>
      <c r="M43" s="151"/>
      <c r="N43" s="151"/>
      <c r="O43" s="151"/>
      <c r="P43" s="151"/>
      <c r="Q43" s="151"/>
      <c r="R43" s="152" t="e">
        <f t="shared" si="2"/>
        <v>#NUM!</v>
      </c>
      <c r="S43" s="153">
        <v>46054</v>
      </c>
      <c r="T43" s="153">
        <f t="shared" si="3"/>
        <v>31</v>
      </c>
      <c r="U43" s="152">
        <f t="shared" si="4"/>
        <v>-46022</v>
      </c>
      <c r="V43" s="154">
        <v>0</v>
      </c>
      <c r="W43" s="155">
        <v>1</v>
      </c>
      <c r="X43" s="156">
        <f t="shared" si="5"/>
        <v>0</v>
      </c>
      <c r="Y43" s="155">
        <f>IF(OR(F43&lt;20000,YEARFRAC(Q43,O43+1,1)&lt;0.25,E43=1),0,VLOOKUP(E43,[1]減価償却!$B$4:$R$15,MATCH('シート①-3'!X43,[1]減価償却!$T$3:$T$18,-1)+1,1))</f>
        <v>0</v>
      </c>
      <c r="Z43" s="157">
        <f t="shared" si="6"/>
        <v>0</v>
      </c>
      <c r="AA43" s="157">
        <f t="shared" si="7"/>
        <v>0</v>
      </c>
      <c r="AB43" s="56">
        <f t="shared" si="8"/>
        <v>0</v>
      </c>
    </row>
    <row r="44" spans="1:28" ht="30" customHeight="1">
      <c r="A44" s="52"/>
      <c r="B44" s="159"/>
      <c r="C44" s="160"/>
      <c r="D44" s="160"/>
      <c r="E44" s="160"/>
      <c r="F44" s="160"/>
      <c r="G44" s="160"/>
      <c r="H44" s="160"/>
      <c r="I44" s="160"/>
      <c r="J44" s="160"/>
      <c r="K44" s="160"/>
      <c r="L44" s="160"/>
      <c r="M44" s="160"/>
      <c r="N44" s="160"/>
      <c r="O44" s="160"/>
      <c r="P44" s="160"/>
      <c r="Q44" s="161"/>
      <c r="R44" s="160"/>
      <c r="S44" s="160"/>
      <c r="T44" s="160"/>
      <c r="U44" s="160"/>
      <c r="V44" s="160"/>
      <c r="W44" s="160"/>
      <c r="X44" s="160"/>
      <c r="Y44" s="162" t="s">
        <v>92</v>
      </c>
      <c r="Z44" s="163">
        <f>SUM(Z10:Z43)</f>
        <v>0</v>
      </c>
      <c r="AA44" s="163">
        <f>SUM(AA10:AA43)</f>
        <v>0</v>
      </c>
      <c r="AB44" s="56">
        <f>SUM(AB10:AB43)</f>
        <v>0</v>
      </c>
    </row>
    <row r="45" spans="1:28" ht="18" customHeight="1">
      <c r="B45" s="59"/>
      <c r="C45" s="59"/>
      <c r="D45" s="59"/>
      <c r="E45" s="59"/>
      <c r="F45" s="59"/>
      <c r="G45" s="59"/>
      <c r="H45" s="59"/>
      <c r="I45" s="59"/>
      <c r="J45" s="59"/>
      <c r="K45" s="59"/>
      <c r="L45" s="59"/>
      <c r="M45" s="59"/>
      <c r="N45" s="59"/>
      <c r="O45" s="59"/>
      <c r="P45" s="59"/>
      <c r="Q45" s="59"/>
      <c r="R45" s="59"/>
      <c r="S45" s="59"/>
      <c r="T45" s="59"/>
      <c r="U45" s="59"/>
      <c r="V45" s="59"/>
      <c r="W45" s="59"/>
      <c r="X45" s="59"/>
      <c r="Y45" s="59"/>
      <c r="Z45" s="60"/>
      <c r="AA45" s="60"/>
      <c r="AB45" s="60"/>
    </row>
  </sheetData>
  <sheetProtection algorithmName="SHA-512" hashValue="RuVAqexZ0ZVQPTrqFbt56n8iXQHpDOGBUVjdDSBZJxp5DiDFOj8OV7Q3tVPw0402oPT4fb5yxKAmvieHGTP6eQ==" saltValue="iM8MmKlDwvBnq7GfxtwD7w==" spinCount="100000" sheet="1" objects="1" scenarios="1"/>
  <mergeCells count="27">
    <mergeCell ref="B2:F2"/>
    <mergeCell ref="B3:C3"/>
    <mergeCell ref="D3:F3"/>
    <mergeCell ref="B4:C5"/>
    <mergeCell ref="D4:E4"/>
    <mergeCell ref="D5:E5"/>
    <mergeCell ref="S8:T8"/>
    <mergeCell ref="R5:U5"/>
    <mergeCell ref="A8:A9"/>
    <mergeCell ref="B8:B9"/>
    <mergeCell ref="C8:C9"/>
    <mergeCell ref="D8:D9"/>
    <mergeCell ref="E8:E9"/>
    <mergeCell ref="F8:F9"/>
    <mergeCell ref="G8:G9"/>
    <mergeCell ref="H8:H9"/>
    <mergeCell ref="I8:I9"/>
    <mergeCell ref="J8:J9"/>
    <mergeCell ref="K8:L8"/>
    <mergeCell ref="M8:M9"/>
    <mergeCell ref="N8:O8"/>
    <mergeCell ref="P8:Q8"/>
    <mergeCell ref="V8:W8"/>
    <mergeCell ref="X8:Y8"/>
    <mergeCell ref="Z8:Z9"/>
    <mergeCell ref="AA8:AA9"/>
    <mergeCell ref="AB8:AB9"/>
  </mergeCells>
  <phoneticPr fontId="1"/>
  <conditionalFormatting sqref="B10:G43">
    <cfRule type="expression" dxfId="87" priority="9">
      <formula>B10&lt;&gt;""</formula>
    </cfRule>
  </conditionalFormatting>
  <conditionalFormatting sqref="D3">
    <cfRule type="expression" dxfId="86" priority="3">
      <formula>$D$3&lt;&gt;""</formula>
    </cfRule>
  </conditionalFormatting>
  <conditionalFormatting sqref="D4:D5">
    <cfRule type="expression" dxfId="85" priority="2">
      <formula>D4&lt;&gt;""</formula>
    </cfRule>
  </conditionalFormatting>
  <conditionalFormatting sqref="F5">
    <cfRule type="expression" dxfId="84" priority="1">
      <formula>F5&lt;&gt;""</formula>
    </cfRule>
  </conditionalFormatting>
  <conditionalFormatting sqref="I10:I43">
    <cfRule type="expression" dxfId="83" priority="17">
      <formula>I10&lt;&gt;""</formula>
    </cfRule>
  </conditionalFormatting>
  <conditionalFormatting sqref="K10:Q43">
    <cfRule type="expression" dxfId="82" priority="13">
      <formula>K10&lt;&gt;""</formula>
    </cfRule>
  </conditionalFormatting>
  <conditionalFormatting sqref="M10:Q43">
    <cfRule type="expression" dxfId="81" priority="14">
      <formula>AND(M10&lt;&gt;"",M10-#REF!&lt;0)</formula>
    </cfRule>
  </conditionalFormatting>
  <conditionalFormatting sqref="N10:O43">
    <cfRule type="expression" dxfId="80" priority="12">
      <formula>AND($O10&lt;&gt;"",$N10&lt;&gt;"",$O10-$N10&lt;0)</formula>
    </cfRule>
  </conditionalFormatting>
  <conditionalFormatting sqref="P10:Q13">
    <cfRule type="expression" dxfId="79" priority="10">
      <formula>AND($O10&lt;&gt;"",$N10&lt;&gt;"",$O10-$N10&lt;0)</formula>
    </cfRule>
  </conditionalFormatting>
  <conditionalFormatting sqref="P10:Q43">
    <cfRule type="expression" dxfId="78" priority="11">
      <formula>AND($Q10&lt;&gt;"",$P10&lt;&gt;"",$Q10-$P10&lt;0)</formula>
    </cfRule>
  </conditionalFormatting>
  <dataValidations count="3">
    <dataValidation type="list" allowBlank="1" showInputMessage="1" showErrorMessage="1" sqref="D10:D43" xr:uid="{62F3A0CB-CF51-4B27-9DFC-DD6112E4A2F5}">
      <formula1>"購入,サブスク"</formula1>
    </dataValidation>
    <dataValidation type="date" operator="greaterThanOrEqual" allowBlank="1" showInputMessage="1" showErrorMessage="1" error="日付を入力して下さい。_x000a_&quot;2023/1/1&quot;の様にご入力下さい。_x000a_" sqref="M10:R43" xr:uid="{86870D2D-6247-4F9B-98F9-5FA81EA0A1BA}">
      <formula1>1</formula1>
    </dataValidation>
    <dataValidation type="list" allowBlank="1" showInputMessage="1" showErrorMessage="1" sqref="B10:B43" xr:uid="{29BABA91-CA38-42FB-9AB0-D3B937747171}">
      <formula1>"新規,変更,申請済"</formula1>
    </dataValidation>
  </dataValidations>
  <pageMargins left="0.51181102362204722" right="0.31496062992125984" top="0.55118110236220474" bottom="0.55118110236220474" header="0.31496062992125984" footer="0.31496062992125984"/>
  <pageSetup paperSize="9" scale="49" fitToHeight="0" orientation="landscape" r:id="rId1"/>
  <headerFooter>
    <oddHeader>&amp;C&amp;F</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E5417-8EDE-4576-962D-CF2B0D6E0263}">
  <sheetPr>
    <tabColor theme="7"/>
    <pageSetUpPr fitToPage="1"/>
  </sheetPr>
  <dimension ref="A1:AJ79"/>
  <sheetViews>
    <sheetView showGridLines="0" tabSelected="1" view="pageBreakPreview" zoomScaleNormal="100" zoomScaleSheetLayoutView="100" workbookViewId="0">
      <selection activeCell="Z1" sqref="Z1"/>
    </sheetView>
  </sheetViews>
  <sheetFormatPr defaultColWidth="8.58203125" defaultRowHeight="18"/>
  <cols>
    <col min="1" max="1" width="3.58203125" style="45" customWidth="1"/>
    <col min="2" max="6" width="3.08203125" style="45" customWidth="1"/>
    <col min="7" max="7" width="3.5" style="45" customWidth="1"/>
    <col min="8" max="34" width="3.08203125" style="45" customWidth="1"/>
    <col min="35" max="36" width="3.58203125" style="45" customWidth="1"/>
    <col min="37" max="37" width="3.33203125" style="45" bestFit="1" customWidth="1"/>
    <col min="38" max="16384" width="8.58203125" style="45"/>
  </cols>
  <sheetData>
    <row r="1" spans="1:36" ht="20.149999999999999" customHeight="1">
      <c r="A1" s="45" t="s">
        <v>181</v>
      </c>
      <c r="V1" s="184" t="s">
        <v>182</v>
      </c>
      <c r="W1" s="45" t="s">
        <v>170</v>
      </c>
      <c r="Y1" s="184" t="s">
        <v>174</v>
      </c>
      <c r="Z1" s="185"/>
      <c r="AA1" s="186" t="s">
        <v>171</v>
      </c>
      <c r="AB1" s="185"/>
      <c r="AC1" s="186" t="s">
        <v>172</v>
      </c>
      <c r="AD1" s="185"/>
      <c r="AE1" s="186" t="s">
        <v>173</v>
      </c>
      <c r="AF1" s="184"/>
      <c r="AG1" s="45" t="s">
        <v>221</v>
      </c>
    </row>
    <row r="2" spans="1:36" ht="15" customHeight="1">
      <c r="B2" s="7"/>
      <c r="C2" s="7"/>
      <c r="D2" s="7"/>
      <c r="E2" s="7"/>
      <c r="F2" s="7"/>
      <c r="G2" s="7"/>
      <c r="H2" s="7"/>
      <c r="I2" s="7"/>
      <c r="J2" s="7"/>
      <c r="K2" s="7"/>
      <c r="L2" s="7"/>
      <c r="M2" s="7"/>
      <c r="N2" s="6"/>
      <c r="O2" s="6"/>
      <c r="P2" s="6"/>
      <c r="Q2" s="6"/>
      <c r="R2" s="6"/>
      <c r="S2" s="6"/>
      <c r="T2" s="6"/>
      <c r="U2" s="6"/>
      <c r="V2" s="6"/>
      <c r="W2" s="6"/>
      <c r="X2" s="6"/>
      <c r="Y2" s="6"/>
      <c r="Z2" s="6"/>
      <c r="AA2" s="6"/>
      <c r="AB2" s="6"/>
      <c r="AC2" s="6"/>
      <c r="AD2" s="6"/>
      <c r="AE2" s="5"/>
      <c r="AF2" s="5"/>
      <c r="AG2" s="5"/>
      <c r="AH2" s="5"/>
      <c r="AI2" s="5"/>
      <c r="AJ2" s="5"/>
    </row>
    <row r="3" spans="1:36" ht="17.149999999999999" customHeight="1">
      <c r="B3" s="187" t="s">
        <v>183</v>
      </c>
      <c r="C3" s="7"/>
      <c r="D3" s="7"/>
      <c r="E3" s="7"/>
      <c r="F3" s="7"/>
      <c r="G3" s="7"/>
      <c r="H3" s="7"/>
      <c r="I3" s="7"/>
      <c r="J3" s="7"/>
      <c r="K3" s="7"/>
      <c r="L3" s="7"/>
      <c r="M3" s="7"/>
      <c r="N3" s="6"/>
      <c r="O3" s="6"/>
      <c r="P3" s="6"/>
      <c r="Q3" s="6"/>
      <c r="R3" s="6"/>
      <c r="S3" s="6"/>
      <c r="T3" s="6"/>
      <c r="U3" s="6"/>
      <c r="V3" s="6"/>
      <c r="W3" s="6"/>
      <c r="X3" s="6"/>
      <c r="Y3" s="6"/>
      <c r="Z3" s="6"/>
      <c r="AA3" s="6"/>
      <c r="AB3" s="6"/>
      <c r="AC3" s="6"/>
      <c r="AD3" s="6"/>
      <c r="AE3" s="5"/>
      <c r="AF3" s="5"/>
      <c r="AG3" s="5"/>
      <c r="AH3" s="5"/>
      <c r="AI3" s="5"/>
      <c r="AJ3" s="5"/>
    </row>
    <row r="4" spans="1:36" ht="17.149999999999999" customHeight="1">
      <c r="B4" s="187" t="s">
        <v>184</v>
      </c>
      <c r="C4" s="7"/>
      <c r="D4" s="7"/>
      <c r="E4" s="7"/>
      <c r="F4" s="7"/>
      <c r="G4" s="7"/>
      <c r="H4" s="7"/>
      <c r="I4" s="7"/>
      <c r="J4" s="7"/>
      <c r="K4" s="7"/>
      <c r="L4" s="7"/>
      <c r="M4" s="7"/>
      <c r="N4" s="6"/>
      <c r="O4" s="6"/>
      <c r="P4" s="6"/>
      <c r="Q4" s="6"/>
      <c r="R4" s="6"/>
      <c r="S4" s="6"/>
      <c r="T4" s="6"/>
      <c r="U4" s="6"/>
      <c r="V4" s="6"/>
      <c r="W4" s="6"/>
      <c r="X4" s="6"/>
      <c r="Y4" s="6"/>
      <c r="Z4" s="6"/>
      <c r="AA4" s="6"/>
      <c r="AB4" s="6"/>
      <c r="AC4" s="6"/>
      <c r="AD4" s="6"/>
      <c r="AE4" s="5"/>
      <c r="AF4" s="5"/>
      <c r="AG4" s="5"/>
      <c r="AH4" s="5"/>
      <c r="AI4" s="5"/>
      <c r="AJ4" s="5"/>
    </row>
    <row r="5" spans="1:36" s="187" customFormat="1" ht="18" customHeight="1">
      <c r="O5" s="656"/>
      <c r="U5" s="188" t="s">
        <v>185</v>
      </c>
      <c r="W5" s="657"/>
      <c r="X5" s="657"/>
      <c r="Y5" s="657"/>
      <c r="Z5" s="657"/>
      <c r="AA5" s="657"/>
      <c r="AB5" s="657"/>
      <c r="AC5" s="657"/>
      <c r="AD5" s="657"/>
      <c r="AE5" s="657"/>
    </row>
    <row r="6" spans="1:36" s="187" customFormat="1" ht="18" customHeight="1">
      <c r="O6" s="656"/>
      <c r="W6" s="657"/>
      <c r="X6" s="657"/>
      <c r="Y6" s="657"/>
      <c r="Z6" s="657"/>
      <c r="AA6" s="657"/>
      <c r="AB6" s="657"/>
      <c r="AC6" s="657"/>
      <c r="AD6" s="657"/>
      <c r="AE6" s="657"/>
    </row>
    <row r="7" spans="1:36" ht="17.149999999999999" customHeight="1">
      <c r="B7" s="187"/>
      <c r="C7" s="7"/>
      <c r="D7" s="7"/>
      <c r="E7" s="7"/>
      <c r="F7" s="7"/>
      <c r="G7" s="7"/>
      <c r="H7" s="7"/>
      <c r="I7" s="7"/>
      <c r="J7" s="7"/>
      <c r="K7" s="7"/>
      <c r="L7" s="7"/>
      <c r="M7" s="7"/>
      <c r="N7" s="6"/>
      <c r="O7" s="6"/>
      <c r="P7" s="6"/>
      <c r="Q7" s="6"/>
      <c r="R7" s="6"/>
      <c r="S7" s="6"/>
      <c r="T7" s="6"/>
      <c r="U7" s="6"/>
      <c r="V7" s="6"/>
      <c r="W7" s="6"/>
      <c r="X7" s="6"/>
      <c r="Y7" s="6"/>
      <c r="Z7" s="6"/>
      <c r="AA7" s="6"/>
      <c r="AB7" s="6"/>
      <c r="AC7" s="6"/>
      <c r="AD7" s="6"/>
      <c r="AE7" s="5"/>
      <c r="AF7" s="5"/>
      <c r="AG7" s="5"/>
      <c r="AH7" s="5"/>
      <c r="AI7" s="5"/>
      <c r="AJ7" s="5"/>
    </row>
    <row r="8" spans="1:36" ht="23.15" customHeight="1">
      <c r="B8" s="189"/>
      <c r="C8" s="189"/>
      <c r="D8" s="189"/>
      <c r="E8" s="189"/>
      <c r="F8" s="189"/>
      <c r="G8" s="189"/>
      <c r="H8" s="189"/>
      <c r="I8" s="658"/>
      <c r="J8" s="658"/>
      <c r="K8" s="658"/>
      <c r="L8" s="658"/>
      <c r="M8" s="658"/>
      <c r="N8" s="658"/>
      <c r="O8" s="659" t="s">
        <v>186</v>
      </c>
      <c r="P8" s="659"/>
      <c r="Q8" s="659"/>
      <c r="R8" s="659"/>
      <c r="S8" s="659"/>
      <c r="T8" s="659"/>
      <c r="U8" s="659"/>
      <c r="V8" s="659"/>
      <c r="W8" s="659"/>
      <c r="X8" s="659"/>
      <c r="Y8" s="659"/>
      <c r="Z8" s="659"/>
      <c r="AA8" s="659"/>
      <c r="AB8" s="659"/>
      <c r="AC8" s="659"/>
      <c r="AD8" s="659"/>
      <c r="AE8" s="659"/>
      <c r="AF8" s="5"/>
      <c r="AH8" s="5"/>
      <c r="AI8" s="5"/>
      <c r="AJ8" s="5"/>
    </row>
    <row r="9" spans="1:36" ht="23.15" customHeight="1">
      <c r="B9" s="660" t="s">
        <v>187</v>
      </c>
      <c r="C9" s="660"/>
      <c r="D9" s="660"/>
      <c r="E9" s="660"/>
      <c r="F9" s="660"/>
      <c r="G9" s="660"/>
      <c r="H9" s="660"/>
      <c r="I9" s="660"/>
      <c r="J9" s="660"/>
      <c r="K9" s="660"/>
      <c r="L9" s="660"/>
      <c r="M9" s="660"/>
      <c r="N9" s="660"/>
      <c r="O9" s="660"/>
      <c r="P9" s="660"/>
      <c r="Q9" s="660"/>
      <c r="R9" s="660"/>
      <c r="S9" s="660"/>
      <c r="T9" s="660"/>
      <c r="U9" s="660"/>
      <c r="V9" s="660"/>
      <c r="W9" s="660"/>
      <c r="X9" s="660"/>
      <c r="Y9" s="660"/>
      <c r="Z9" s="660"/>
      <c r="AA9" s="660"/>
      <c r="AB9" s="660"/>
      <c r="AC9" s="660"/>
      <c r="AD9" s="660"/>
      <c r="AE9" s="660"/>
      <c r="AF9" s="5"/>
      <c r="AG9" s="5"/>
      <c r="AH9" s="5"/>
      <c r="AI9" s="5"/>
      <c r="AJ9" s="5"/>
    </row>
    <row r="10" spans="1:36" ht="20.149999999999999" customHeight="1">
      <c r="AF10" s="5"/>
      <c r="AG10" s="5"/>
      <c r="AH10" s="5"/>
      <c r="AI10" s="5"/>
      <c r="AJ10" s="5"/>
    </row>
    <row r="11" spans="1:36" ht="20.149999999999999" customHeight="1">
      <c r="B11" s="654" t="s">
        <v>188</v>
      </c>
      <c r="C11" s="654"/>
      <c r="D11" s="654"/>
      <c r="E11" s="654"/>
      <c r="F11" s="654"/>
      <c r="G11" s="654"/>
      <c r="H11" s="654"/>
      <c r="I11" s="654"/>
      <c r="J11" s="654"/>
      <c r="K11" s="654"/>
      <c r="L11" s="654"/>
      <c r="M11" s="654"/>
      <c r="N11" s="654"/>
      <c r="O11" s="654"/>
      <c r="P11" s="654"/>
      <c r="Q11" s="654"/>
      <c r="R11" s="654"/>
      <c r="S11" s="654"/>
      <c r="T11" s="654"/>
      <c r="U11" s="654"/>
      <c r="V11" s="654"/>
      <c r="W11" s="654"/>
      <c r="X11" s="654"/>
      <c r="Y11" s="654"/>
      <c r="Z11" s="654"/>
      <c r="AA11" s="654"/>
      <c r="AB11" s="654"/>
      <c r="AC11" s="654"/>
      <c r="AD11" s="654"/>
      <c r="AE11" s="654"/>
      <c r="AF11" s="5"/>
      <c r="AG11" s="45" t="s">
        <v>303</v>
      </c>
      <c r="AH11" s="5"/>
      <c r="AI11" s="5"/>
      <c r="AJ11" s="5"/>
    </row>
    <row r="12" spans="1:36" ht="20.149999999999999" customHeight="1">
      <c r="B12" s="654"/>
      <c r="C12" s="654"/>
      <c r="D12" s="654"/>
      <c r="E12" s="654"/>
      <c r="F12" s="654"/>
      <c r="G12" s="654"/>
      <c r="H12" s="654"/>
      <c r="I12" s="654"/>
      <c r="J12" s="654"/>
      <c r="K12" s="654"/>
      <c r="L12" s="654"/>
      <c r="M12" s="654"/>
      <c r="N12" s="654"/>
      <c r="O12" s="654"/>
      <c r="P12" s="654"/>
      <c r="Q12" s="654"/>
      <c r="R12" s="654"/>
      <c r="S12" s="654"/>
      <c r="T12" s="654"/>
      <c r="U12" s="654"/>
      <c r="V12" s="654"/>
      <c r="W12" s="654"/>
      <c r="X12" s="654"/>
      <c r="Y12" s="654"/>
      <c r="Z12" s="654"/>
      <c r="AA12" s="654"/>
      <c r="AB12" s="654"/>
      <c r="AC12" s="654"/>
      <c r="AD12" s="654"/>
      <c r="AE12" s="654"/>
      <c r="AF12" s="5"/>
      <c r="AG12" s="5" t="s">
        <v>217</v>
      </c>
      <c r="AH12" s="5"/>
      <c r="AI12" s="5"/>
      <c r="AJ12" s="5"/>
    </row>
    <row r="13" spans="1:36" ht="18" customHeight="1">
      <c r="B13" s="7"/>
      <c r="C13" s="7"/>
      <c r="D13" s="7"/>
      <c r="E13" s="7"/>
      <c r="F13" s="7"/>
      <c r="G13" s="7"/>
      <c r="H13" s="7"/>
      <c r="I13" s="7"/>
      <c r="J13" s="7"/>
      <c r="K13" s="7"/>
      <c r="L13" s="7"/>
      <c r="M13" s="7"/>
      <c r="N13" s="6"/>
      <c r="O13" s="6"/>
      <c r="P13" s="6"/>
      <c r="Q13" s="6"/>
      <c r="R13" s="6"/>
      <c r="S13" s="6"/>
      <c r="T13" s="6"/>
      <c r="U13" s="6"/>
      <c r="V13" s="6"/>
      <c r="W13" s="6"/>
      <c r="X13" s="6"/>
      <c r="Y13" s="6"/>
      <c r="Z13" s="6"/>
      <c r="AA13" s="6"/>
      <c r="AB13" s="6"/>
      <c r="AC13" s="6"/>
      <c r="AD13" s="6"/>
      <c r="AE13" s="5"/>
      <c r="AF13" s="5"/>
      <c r="AG13" s="5"/>
      <c r="AH13" s="5"/>
      <c r="AI13" s="5"/>
      <c r="AJ13" s="5"/>
    </row>
    <row r="14" spans="1:36" ht="21" customHeight="1">
      <c r="C14" s="190"/>
      <c r="D14" s="190"/>
      <c r="G14" s="191" t="s">
        <v>189</v>
      </c>
      <c r="H14" s="8" t="s">
        <v>190</v>
      </c>
      <c r="I14" s="190"/>
      <c r="J14" s="190"/>
      <c r="K14" s="190"/>
      <c r="L14" s="190"/>
      <c r="M14" s="190"/>
      <c r="N14" s="8"/>
      <c r="O14" s="8"/>
      <c r="P14" s="8"/>
      <c r="Q14" s="8"/>
      <c r="R14" s="8"/>
      <c r="S14" s="8"/>
      <c r="T14" s="8"/>
      <c r="U14" s="8"/>
      <c r="V14" s="8"/>
      <c r="W14" s="8"/>
      <c r="X14" s="8"/>
      <c r="Y14" s="8"/>
      <c r="Z14" s="8"/>
      <c r="AA14" s="8"/>
      <c r="AB14" s="8"/>
      <c r="AC14" s="8"/>
      <c r="AD14" s="8"/>
      <c r="AE14" s="5"/>
      <c r="AF14" s="5"/>
      <c r="AG14" s="5"/>
      <c r="AH14" s="5"/>
      <c r="AI14" s="5"/>
      <c r="AJ14" s="5"/>
    </row>
    <row r="15" spans="1:36" ht="20.149999999999999" customHeight="1">
      <c r="B15" s="190"/>
      <c r="E15" s="191"/>
      <c r="H15" s="8" t="s">
        <v>191</v>
      </c>
      <c r="I15" s="64"/>
      <c r="J15" s="64"/>
      <c r="K15" s="64"/>
      <c r="N15" s="655"/>
      <c r="O15" s="655"/>
      <c r="P15" s="655"/>
      <c r="Q15" s="655"/>
      <c r="R15" s="655"/>
      <c r="S15" s="8" t="s">
        <v>192</v>
      </c>
      <c r="T15" s="8"/>
      <c r="U15" s="8"/>
      <c r="V15" s="8"/>
      <c r="W15" s="8"/>
      <c r="X15" s="8"/>
      <c r="Y15" s="8"/>
      <c r="Z15" s="8"/>
      <c r="AA15" s="8"/>
      <c r="AB15" s="8"/>
      <c r="AC15" s="8"/>
      <c r="AD15" s="8"/>
      <c r="AE15" s="5"/>
      <c r="AF15" s="5"/>
      <c r="AG15" s="45" t="s">
        <v>193</v>
      </c>
      <c r="AH15" s="5"/>
      <c r="AI15" s="5"/>
      <c r="AJ15" s="5"/>
    </row>
    <row r="16" spans="1:36" ht="5.15" customHeight="1">
      <c r="B16" s="190"/>
      <c r="C16" s="190"/>
      <c r="D16" s="190"/>
      <c r="E16" s="190"/>
      <c r="F16" s="190"/>
      <c r="H16" s="190"/>
      <c r="I16" s="190"/>
      <c r="J16" s="190"/>
      <c r="K16" s="190"/>
      <c r="L16" s="190"/>
      <c r="M16" s="190"/>
      <c r="N16" s="8"/>
      <c r="O16" s="8"/>
      <c r="P16" s="8"/>
      <c r="S16" s="8"/>
      <c r="T16" s="8"/>
      <c r="U16" s="8"/>
      <c r="V16" s="8"/>
      <c r="W16" s="8"/>
      <c r="X16" s="8"/>
      <c r="Y16" s="8"/>
      <c r="Z16" s="8"/>
      <c r="AA16" s="8"/>
      <c r="AB16" s="8"/>
      <c r="AC16" s="8"/>
      <c r="AD16" s="8"/>
      <c r="AE16" s="5"/>
      <c r="AF16" s="5"/>
      <c r="AG16" s="5"/>
      <c r="AH16" s="5"/>
      <c r="AI16" s="5"/>
      <c r="AJ16" s="5"/>
    </row>
    <row r="17" spans="2:36" ht="20.149999999999999" customHeight="1">
      <c r="B17" s="190"/>
      <c r="D17" s="190"/>
      <c r="E17" s="191"/>
      <c r="H17" s="8" t="s">
        <v>194</v>
      </c>
      <c r="I17" s="64"/>
      <c r="J17" s="64"/>
      <c r="K17" s="64"/>
      <c r="N17" s="655"/>
      <c r="O17" s="655"/>
      <c r="P17" s="655"/>
      <c r="Q17" s="655"/>
      <c r="R17" s="655"/>
      <c r="S17" s="8" t="s">
        <v>192</v>
      </c>
      <c r="T17" s="8"/>
      <c r="U17" s="8"/>
      <c r="V17" s="8"/>
      <c r="W17" s="8"/>
      <c r="X17" s="8"/>
      <c r="Y17" s="8"/>
      <c r="Z17" s="8"/>
      <c r="AA17" s="8"/>
      <c r="AB17" s="8"/>
      <c r="AC17" s="8"/>
      <c r="AD17" s="8"/>
      <c r="AE17" s="5"/>
      <c r="AF17" s="5"/>
      <c r="AG17" s="45" t="s">
        <v>195</v>
      </c>
      <c r="AH17" s="5"/>
      <c r="AI17" s="5"/>
      <c r="AJ17" s="5"/>
    </row>
    <row r="18" spans="2:36" ht="25" customHeight="1">
      <c r="B18" s="190"/>
      <c r="C18" s="190"/>
      <c r="D18" s="190"/>
      <c r="G18" s="191" t="s">
        <v>196</v>
      </c>
      <c r="H18" s="8" t="s">
        <v>197</v>
      </c>
      <c r="I18" s="190"/>
      <c r="J18" s="190"/>
      <c r="N18" s="8" t="s">
        <v>198</v>
      </c>
      <c r="O18" s="8"/>
      <c r="P18" s="8"/>
      <c r="Q18" s="8"/>
      <c r="R18" s="8"/>
      <c r="S18" s="8"/>
      <c r="T18" s="8"/>
      <c r="U18" s="8"/>
      <c r="V18" s="8"/>
      <c r="W18" s="8"/>
      <c r="X18" s="8"/>
      <c r="Y18" s="8"/>
      <c r="Z18" s="8"/>
      <c r="AA18" s="8"/>
      <c r="AB18" s="8"/>
      <c r="AC18" s="8"/>
      <c r="AD18" s="8"/>
      <c r="AE18" s="5"/>
      <c r="AF18" s="5"/>
      <c r="AG18" s="45" t="s">
        <v>234</v>
      </c>
      <c r="AH18" s="5"/>
      <c r="AI18" s="5"/>
      <c r="AJ18" s="5"/>
    </row>
    <row r="19" spans="2:36" ht="23.15" customHeight="1">
      <c r="B19" s="190"/>
      <c r="C19" s="190"/>
      <c r="D19" s="190"/>
      <c r="G19" s="191" t="s">
        <v>199</v>
      </c>
      <c r="H19" s="64" t="s">
        <v>200</v>
      </c>
      <c r="I19" s="190"/>
      <c r="J19" s="190"/>
      <c r="K19" s="190"/>
      <c r="L19" s="190"/>
      <c r="M19" s="190"/>
      <c r="N19" s="8"/>
      <c r="O19" s="8"/>
      <c r="P19" s="8"/>
      <c r="Q19" s="8"/>
      <c r="R19" s="8"/>
      <c r="S19" s="8"/>
      <c r="T19" s="8"/>
      <c r="U19" s="8"/>
      <c r="V19" s="8"/>
      <c r="W19" s="8"/>
      <c r="X19" s="8"/>
      <c r="Y19" s="8"/>
      <c r="Z19" s="8"/>
      <c r="AA19" s="8"/>
      <c r="AB19" s="8"/>
      <c r="AC19" s="8"/>
      <c r="AD19" s="8"/>
      <c r="AE19" s="5"/>
      <c r="AF19" s="5"/>
      <c r="AG19" s="5"/>
      <c r="AH19" s="192" t="s">
        <v>201</v>
      </c>
      <c r="AI19" s="5"/>
      <c r="AJ19" s="5"/>
    </row>
    <row r="20" spans="2:36" ht="18" customHeight="1">
      <c r="B20" s="74"/>
      <c r="C20" s="74"/>
      <c r="D20" s="74"/>
      <c r="E20" s="74"/>
      <c r="F20" s="74"/>
      <c r="G20" s="74"/>
      <c r="H20" s="74"/>
      <c r="I20" s="74"/>
      <c r="J20" s="74"/>
      <c r="K20" s="75"/>
      <c r="L20" s="75"/>
      <c r="M20" s="75"/>
      <c r="N20" s="75"/>
      <c r="O20" s="75"/>
      <c r="P20" s="75"/>
      <c r="Q20" s="75"/>
      <c r="R20" s="76"/>
      <c r="S20" s="76"/>
      <c r="T20" s="75"/>
      <c r="U20" s="75"/>
      <c r="V20" s="75"/>
      <c r="W20" s="75"/>
      <c r="X20" s="75"/>
      <c r="Y20" s="75"/>
      <c r="Z20" s="75"/>
      <c r="AA20" s="75"/>
      <c r="AB20" s="75"/>
      <c r="AC20" s="75"/>
      <c r="AD20" s="75"/>
      <c r="AE20" s="75"/>
      <c r="AF20" s="17"/>
      <c r="AG20" s="17"/>
      <c r="AH20" s="17"/>
    </row>
    <row r="21" spans="2:36" ht="18" customHeight="1">
      <c r="B21" s="193" t="s">
        <v>134</v>
      </c>
      <c r="AE21" s="184" t="s">
        <v>135</v>
      </c>
    </row>
    <row r="22" spans="2:36" ht="25" customHeight="1">
      <c r="B22" s="202"/>
      <c r="C22" s="300" t="s">
        <v>138</v>
      </c>
      <c r="D22" s="301"/>
      <c r="E22" s="301"/>
      <c r="F22" s="301"/>
      <c r="G22" s="301"/>
      <c r="H22" s="301"/>
      <c r="I22" s="301"/>
      <c r="J22" s="301"/>
      <c r="K22" s="301"/>
      <c r="L22" s="302"/>
      <c r="M22" s="661" t="s">
        <v>222</v>
      </c>
      <c r="N22" s="662"/>
      <c r="O22" s="300" t="s">
        <v>139</v>
      </c>
      <c r="P22" s="301"/>
      <c r="Q22" s="301"/>
      <c r="R22" s="302"/>
      <c r="S22" s="300" t="s">
        <v>194</v>
      </c>
      <c r="T22" s="301"/>
      <c r="U22" s="301"/>
      <c r="V22" s="302"/>
      <c r="W22" s="300" t="s">
        <v>202</v>
      </c>
      <c r="X22" s="301"/>
      <c r="Y22" s="301"/>
      <c r="Z22" s="302"/>
      <c r="AA22" s="300" t="s">
        <v>203</v>
      </c>
      <c r="AB22" s="301"/>
      <c r="AC22" s="301"/>
      <c r="AD22" s="301"/>
      <c r="AE22" s="302"/>
    </row>
    <row r="23" spans="2:36" ht="20.149999999999999" customHeight="1">
      <c r="B23" s="200">
        <v>1</v>
      </c>
      <c r="C23" s="575"/>
      <c r="D23" s="576"/>
      <c r="E23" s="576"/>
      <c r="F23" s="576"/>
      <c r="G23" s="576"/>
      <c r="H23" s="576"/>
      <c r="I23" s="576"/>
      <c r="J23" s="576"/>
      <c r="K23" s="576"/>
      <c r="L23" s="577"/>
      <c r="M23" s="578"/>
      <c r="N23" s="579"/>
      <c r="O23" s="582"/>
      <c r="P23" s="583"/>
      <c r="Q23" s="583"/>
      <c r="R23" s="584"/>
      <c r="S23" s="582"/>
      <c r="T23" s="583"/>
      <c r="U23" s="583"/>
      <c r="V23" s="584"/>
      <c r="W23" s="582">
        <f>S23-O23</f>
        <v>0</v>
      </c>
      <c r="X23" s="583"/>
      <c r="Y23" s="583"/>
      <c r="Z23" s="584"/>
      <c r="AA23" s="651"/>
      <c r="AB23" s="652"/>
      <c r="AC23" s="652"/>
      <c r="AD23" s="652"/>
      <c r="AE23" s="653"/>
    </row>
    <row r="24" spans="2:36" ht="20.149999999999999" customHeight="1">
      <c r="B24" s="200">
        <v>2</v>
      </c>
      <c r="C24" s="575"/>
      <c r="D24" s="576"/>
      <c r="E24" s="576"/>
      <c r="F24" s="576"/>
      <c r="G24" s="576"/>
      <c r="H24" s="576"/>
      <c r="I24" s="576"/>
      <c r="J24" s="576"/>
      <c r="K24" s="576"/>
      <c r="L24" s="577"/>
      <c r="M24" s="578"/>
      <c r="N24" s="579"/>
      <c r="O24" s="582"/>
      <c r="P24" s="583"/>
      <c r="Q24" s="583"/>
      <c r="R24" s="584"/>
      <c r="S24" s="582"/>
      <c r="T24" s="583"/>
      <c r="U24" s="583"/>
      <c r="V24" s="584"/>
      <c r="W24" s="582">
        <f>S24-O24</f>
        <v>0</v>
      </c>
      <c r="X24" s="583"/>
      <c r="Y24" s="583"/>
      <c r="Z24" s="584"/>
      <c r="AA24" s="306"/>
      <c r="AB24" s="307"/>
      <c r="AC24" s="307"/>
      <c r="AD24" s="307"/>
      <c r="AE24" s="585"/>
    </row>
    <row r="25" spans="2:36" ht="20.149999999999999" customHeight="1">
      <c r="B25" s="200">
        <v>3</v>
      </c>
      <c r="C25" s="575"/>
      <c r="D25" s="576"/>
      <c r="E25" s="576"/>
      <c r="F25" s="576"/>
      <c r="G25" s="576"/>
      <c r="H25" s="576"/>
      <c r="I25" s="576"/>
      <c r="J25" s="576"/>
      <c r="K25" s="576"/>
      <c r="L25" s="577"/>
      <c r="M25" s="578"/>
      <c r="N25" s="579"/>
      <c r="O25" s="582"/>
      <c r="P25" s="583"/>
      <c r="Q25" s="583"/>
      <c r="R25" s="584"/>
      <c r="S25" s="582"/>
      <c r="T25" s="583"/>
      <c r="U25" s="583"/>
      <c r="V25" s="584"/>
      <c r="W25" s="582">
        <f t="shared" ref="W25:W27" si="0">S25-O25</f>
        <v>0</v>
      </c>
      <c r="X25" s="583"/>
      <c r="Y25" s="583"/>
      <c r="Z25" s="584"/>
      <c r="AA25" s="306"/>
      <c r="AB25" s="307"/>
      <c r="AC25" s="307"/>
      <c r="AD25" s="307"/>
      <c r="AE25" s="585"/>
    </row>
    <row r="26" spans="2:36" ht="20.149999999999999" customHeight="1">
      <c r="B26" s="200">
        <v>4</v>
      </c>
      <c r="C26" s="575"/>
      <c r="D26" s="576"/>
      <c r="E26" s="576"/>
      <c r="F26" s="576"/>
      <c r="G26" s="576"/>
      <c r="H26" s="576"/>
      <c r="I26" s="576"/>
      <c r="J26" s="576"/>
      <c r="K26" s="576"/>
      <c r="L26" s="577"/>
      <c r="M26" s="578"/>
      <c r="N26" s="579"/>
      <c r="O26" s="582"/>
      <c r="P26" s="583"/>
      <c r="Q26" s="583"/>
      <c r="R26" s="584"/>
      <c r="S26" s="582"/>
      <c r="T26" s="583"/>
      <c r="U26" s="583"/>
      <c r="V26" s="584"/>
      <c r="W26" s="582">
        <f t="shared" si="0"/>
        <v>0</v>
      </c>
      <c r="X26" s="583"/>
      <c r="Y26" s="583"/>
      <c r="Z26" s="584"/>
      <c r="AA26" s="306"/>
      <c r="AB26" s="307"/>
      <c r="AC26" s="307"/>
      <c r="AD26" s="307"/>
      <c r="AE26" s="585"/>
    </row>
    <row r="27" spans="2:36" ht="20.149999999999999" customHeight="1">
      <c r="B27" s="200">
        <v>5</v>
      </c>
      <c r="C27" s="575"/>
      <c r="D27" s="576"/>
      <c r="E27" s="576"/>
      <c r="F27" s="576"/>
      <c r="G27" s="576"/>
      <c r="H27" s="576"/>
      <c r="I27" s="576"/>
      <c r="J27" s="576"/>
      <c r="K27" s="576"/>
      <c r="L27" s="577"/>
      <c r="M27" s="578"/>
      <c r="N27" s="579"/>
      <c r="O27" s="582"/>
      <c r="P27" s="583"/>
      <c r="Q27" s="583"/>
      <c r="R27" s="584"/>
      <c r="S27" s="582"/>
      <c r="T27" s="583"/>
      <c r="U27" s="583"/>
      <c r="V27" s="584"/>
      <c r="W27" s="582">
        <f t="shared" si="0"/>
        <v>0</v>
      </c>
      <c r="X27" s="583"/>
      <c r="Y27" s="583"/>
      <c r="Z27" s="584"/>
      <c r="AA27" s="306"/>
      <c r="AB27" s="307"/>
      <c r="AC27" s="307"/>
      <c r="AD27" s="307"/>
      <c r="AE27" s="585"/>
    </row>
    <row r="28" spans="2:36" ht="20.149999999999999" customHeight="1">
      <c r="B28" s="200">
        <v>6</v>
      </c>
      <c r="C28" s="575"/>
      <c r="D28" s="576"/>
      <c r="E28" s="576"/>
      <c r="F28" s="576"/>
      <c r="G28" s="576"/>
      <c r="H28" s="576"/>
      <c r="I28" s="576"/>
      <c r="J28" s="576"/>
      <c r="K28" s="576"/>
      <c r="L28" s="577"/>
      <c r="M28" s="578"/>
      <c r="N28" s="579"/>
      <c r="O28" s="582"/>
      <c r="P28" s="583"/>
      <c r="Q28" s="583"/>
      <c r="R28" s="584"/>
      <c r="S28" s="582"/>
      <c r="T28" s="583"/>
      <c r="U28" s="583"/>
      <c r="V28" s="584"/>
      <c r="W28" s="582">
        <f>S28-O28</f>
        <v>0</v>
      </c>
      <c r="X28" s="583"/>
      <c r="Y28" s="583"/>
      <c r="Z28" s="584"/>
      <c r="AA28" s="306"/>
      <c r="AB28" s="307"/>
      <c r="AC28" s="307"/>
      <c r="AD28" s="307"/>
      <c r="AE28" s="585"/>
    </row>
    <row r="29" spans="2:36" ht="20.149999999999999" customHeight="1">
      <c r="B29" s="200">
        <v>7</v>
      </c>
      <c r="C29" s="575"/>
      <c r="D29" s="576"/>
      <c r="E29" s="576"/>
      <c r="F29" s="576"/>
      <c r="G29" s="576"/>
      <c r="H29" s="576"/>
      <c r="I29" s="576"/>
      <c r="J29" s="576"/>
      <c r="K29" s="576"/>
      <c r="L29" s="577"/>
      <c r="M29" s="578"/>
      <c r="N29" s="579"/>
      <c r="O29" s="582"/>
      <c r="P29" s="583"/>
      <c r="Q29" s="583"/>
      <c r="R29" s="584"/>
      <c r="S29" s="582"/>
      <c r="T29" s="583"/>
      <c r="U29" s="583"/>
      <c r="V29" s="584"/>
      <c r="W29" s="582">
        <f t="shared" ref="W29:W32" si="1">S29-O29</f>
        <v>0</v>
      </c>
      <c r="X29" s="583"/>
      <c r="Y29" s="583"/>
      <c r="Z29" s="584"/>
      <c r="AA29" s="306"/>
      <c r="AB29" s="307"/>
      <c r="AC29" s="307"/>
      <c r="AD29" s="307"/>
      <c r="AE29" s="585"/>
    </row>
    <row r="30" spans="2:36" ht="20.149999999999999" customHeight="1">
      <c r="B30" s="200">
        <v>8</v>
      </c>
      <c r="C30" s="575"/>
      <c r="D30" s="576"/>
      <c r="E30" s="576"/>
      <c r="F30" s="576"/>
      <c r="G30" s="576"/>
      <c r="H30" s="576"/>
      <c r="I30" s="576"/>
      <c r="J30" s="576"/>
      <c r="K30" s="576"/>
      <c r="L30" s="577"/>
      <c r="M30" s="578"/>
      <c r="N30" s="579"/>
      <c r="O30" s="582"/>
      <c r="P30" s="583"/>
      <c r="Q30" s="583"/>
      <c r="R30" s="584"/>
      <c r="S30" s="582"/>
      <c r="T30" s="583"/>
      <c r="U30" s="583"/>
      <c r="V30" s="584"/>
      <c r="W30" s="582">
        <f t="shared" si="1"/>
        <v>0</v>
      </c>
      <c r="X30" s="583"/>
      <c r="Y30" s="583"/>
      <c r="Z30" s="584"/>
      <c r="AA30" s="306"/>
      <c r="AB30" s="307"/>
      <c r="AC30" s="307"/>
      <c r="AD30" s="307"/>
      <c r="AE30" s="585"/>
    </row>
    <row r="31" spans="2:36" ht="20.149999999999999" customHeight="1">
      <c r="B31" s="200">
        <v>9</v>
      </c>
      <c r="C31" s="575"/>
      <c r="D31" s="576"/>
      <c r="E31" s="576"/>
      <c r="F31" s="576"/>
      <c r="G31" s="576"/>
      <c r="H31" s="576"/>
      <c r="I31" s="576"/>
      <c r="J31" s="576"/>
      <c r="K31" s="576"/>
      <c r="L31" s="577"/>
      <c r="M31" s="578"/>
      <c r="N31" s="579"/>
      <c r="O31" s="582"/>
      <c r="P31" s="583"/>
      <c r="Q31" s="583"/>
      <c r="R31" s="584"/>
      <c r="S31" s="582"/>
      <c r="T31" s="583"/>
      <c r="U31" s="583"/>
      <c r="V31" s="584"/>
      <c r="W31" s="582">
        <f t="shared" si="1"/>
        <v>0</v>
      </c>
      <c r="X31" s="583"/>
      <c r="Y31" s="583"/>
      <c r="Z31" s="584"/>
      <c r="AA31" s="306"/>
      <c r="AB31" s="307"/>
      <c r="AC31" s="307"/>
      <c r="AD31" s="307"/>
      <c r="AE31" s="585"/>
    </row>
    <row r="32" spans="2:36" ht="20.149999999999999" customHeight="1" thickBot="1">
      <c r="B32" s="205">
        <v>10</v>
      </c>
      <c r="C32" s="588"/>
      <c r="D32" s="589"/>
      <c r="E32" s="589"/>
      <c r="F32" s="589"/>
      <c r="G32" s="589"/>
      <c r="H32" s="589"/>
      <c r="I32" s="589"/>
      <c r="J32" s="589"/>
      <c r="K32" s="589"/>
      <c r="L32" s="590"/>
      <c r="M32" s="586"/>
      <c r="N32" s="587"/>
      <c r="O32" s="636"/>
      <c r="P32" s="637"/>
      <c r="Q32" s="637"/>
      <c r="R32" s="638"/>
      <c r="S32" s="636"/>
      <c r="T32" s="637"/>
      <c r="U32" s="637"/>
      <c r="V32" s="638"/>
      <c r="W32" s="636">
        <f t="shared" si="1"/>
        <v>0</v>
      </c>
      <c r="X32" s="637"/>
      <c r="Y32" s="637"/>
      <c r="Z32" s="638"/>
      <c r="AA32" s="639"/>
      <c r="AB32" s="640"/>
      <c r="AC32" s="640"/>
      <c r="AD32" s="640"/>
      <c r="AE32" s="641"/>
      <c r="AJ32" s="94"/>
    </row>
    <row r="33" spans="1:36" ht="25" customHeight="1" thickTop="1">
      <c r="B33" s="203"/>
      <c r="C33" s="204"/>
      <c r="D33" s="204"/>
      <c r="E33" s="204"/>
      <c r="F33" s="204"/>
      <c r="G33" s="204"/>
      <c r="H33" s="204"/>
      <c r="I33" s="204"/>
      <c r="J33" s="204"/>
      <c r="K33" s="204"/>
      <c r="L33" s="204"/>
      <c r="M33" s="647" t="s">
        <v>92</v>
      </c>
      <c r="N33" s="648"/>
      <c r="O33" s="649">
        <f>SUM(O23:R32)</f>
        <v>0</v>
      </c>
      <c r="P33" s="650"/>
      <c r="Q33" s="650"/>
      <c r="R33" s="650"/>
      <c r="S33" s="649">
        <f>SUM(S23:V32)</f>
        <v>0</v>
      </c>
      <c r="T33" s="650"/>
      <c r="U33" s="650"/>
      <c r="V33" s="650"/>
      <c r="W33" s="649">
        <f>SUM(W23:Z32)</f>
        <v>0</v>
      </c>
      <c r="X33" s="650"/>
      <c r="Y33" s="650"/>
      <c r="Z33" s="650"/>
      <c r="AA33" s="337"/>
      <c r="AB33" s="338"/>
      <c r="AC33" s="338"/>
      <c r="AD33" s="338"/>
      <c r="AE33" s="339"/>
    </row>
    <row r="34" spans="1:36" ht="15" customHeight="1">
      <c r="B34" s="219"/>
      <c r="C34" s="219"/>
      <c r="D34" s="219"/>
      <c r="E34" s="219"/>
      <c r="F34" s="219"/>
      <c r="G34" s="219"/>
      <c r="H34" s="219"/>
      <c r="I34" s="219"/>
      <c r="J34" s="219"/>
      <c r="K34" s="219"/>
      <c r="L34" s="219"/>
      <c r="M34" s="220"/>
      <c r="N34" s="220"/>
      <c r="O34" s="221"/>
      <c r="P34" s="222"/>
      <c r="Q34" s="222"/>
      <c r="R34" s="222"/>
      <c r="S34" s="221"/>
      <c r="T34" s="222"/>
      <c r="U34" s="222"/>
      <c r="V34" s="222"/>
      <c r="W34" s="221"/>
      <c r="X34" s="222"/>
      <c r="Y34" s="222"/>
      <c r="Z34" s="222"/>
      <c r="AA34" s="223"/>
      <c r="AB34" s="223"/>
      <c r="AC34" s="223"/>
      <c r="AD34" s="223"/>
      <c r="AE34" s="223"/>
    </row>
    <row r="35" spans="1:36" ht="20.149999999999999" customHeight="1">
      <c r="B35" s="5" t="s">
        <v>217</v>
      </c>
      <c r="C35" s="45" t="s">
        <v>298</v>
      </c>
      <c r="D35" s="190"/>
      <c r="E35" s="190"/>
      <c r="F35" s="190"/>
      <c r="G35" s="190"/>
      <c r="H35" s="190"/>
      <c r="I35" s="190"/>
      <c r="J35" s="190"/>
      <c r="K35" s="190"/>
      <c r="L35" s="190"/>
      <c r="M35" s="190"/>
      <c r="N35" s="8"/>
      <c r="O35" s="8"/>
      <c r="P35" s="8"/>
      <c r="Q35" s="8"/>
      <c r="R35" s="8"/>
      <c r="S35" s="8"/>
      <c r="T35" s="8"/>
      <c r="U35" s="8"/>
      <c r="V35" s="8"/>
      <c r="W35" s="8"/>
      <c r="X35" s="8"/>
      <c r="Y35" s="8"/>
      <c r="Z35" s="8"/>
      <c r="AA35" s="8"/>
      <c r="AB35" s="8"/>
      <c r="AC35" s="8"/>
      <c r="AD35" s="8"/>
      <c r="AE35" s="5"/>
      <c r="AF35" s="5"/>
      <c r="AG35" s="5"/>
      <c r="AH35" s="5"/>
      <c r="AI35" s="5"/>
      <c r="AJ35" s="5"/>
    </row>
    <row r="36" spans="1:36" s="225" customFormat="1" ht="30" customHeight="1">
      <c r="A36" s="224"/>
      <c r="B36" s="277" t="s">
        <v>210</v>
      </c>
      <c r="C36" s="642" t="s">
        <v>299</v>
      </c>
      <c r="D36" s="642"/>
      <c r="E36" s="642"/>
      <c r="F36" s="642"/>
      <c r="G36" s="642"/>
      <c r="H36" s="642"/>
      <c r="I36" s="642"/>
      <c r="J36" s="642"/>
      <c r="K36" s="642"/>
      <c r="L36" s="642"/>
      <c r="M36" s="642"/>
      <c r="N36" s="642"/>
      <c r="O36" s="642"/>
      <c r="P36" s="642"/>
      <c r="Q36" s="642"/>
      <c r="R36" s="642"/>
      <c r="S36" s="642"/>
      <c r="T36" s="642"/>
      <c r="U36" s="642"/>
      <c r="V36" s="642"/>
      <c r="W36" s="642"/>
      <c r="X36" s="642"/>
      <c r="Y36" s="642"/>
      <c r="Z36" s="642"/>
      <c r="AA36" s="642"/>
      <c r="AB36" s="642"/>
      <c r="AC36" s="642"/>
      <c r="AD36" s="642"/>
      <c r="AE36" s="643"/>
    </row>
    <row r="37" spans="1:36" s="195" customFormat="1" ht="30" customHeight="1">
      <c r="A37" s="194"/>
      <c r="B37" s="278" t="s">
        <v>211</v>
      </c>
      <c r="C37" s="644" t="s">
        <v>214</v>
      </c>
      <c r="D37" s="644"/>
      <c r="E37" s="644"/>
      <c r="F37" s="644"/>
      <c r="G37" s="644"/>
      <c r="H37" s="644"/>
      <c r="I37" s="644"/>
      <c r="J37" s="644"/>
      <c r="K37" s="644"/>
      <c r="L37" s="644"/>
      <c r="M37" s="644"/>
      <c r="N37" s="644"/>
      <c r="O37" s="644"/>
      <c r="P37" s="644"/>
      <c r="Q37" s="644"/>
      <c r="R37" s="644"/>
      <c r="S37" s="644"/>
      <c r="T37" s="644"/>
      <c r="U37" s="644"/>
      <c r="V37" s="644"/>
      <c r="W37" s="644"/>
      <c r="X37" s="644"/>
      <c r="Y37" s="644"/>
      <c r="Z37" s="644"/>
      <c r="AA37" s="644"/>
      <c r="AB37" s="644"/>
      <c r="AC37" s="644"/>
      <c r="AD37" s="644"/>
      <c r="AE37" s="645"/>
    </row>
    <row r="38" spans="1:36" ht="28" customHeight="1">
      <c r="B38" s="277" t="s">
        <v>212</v>
      </c>
      <c r="C38" s="374" t="s">
        <v>216</v>
      </c>
      <c r="D38" s="374"/>
      <c r="E38" s="374"/>
      <c r="F38" s="374"/>
      <c r="G38" s="374"/>
      <c r="H38" s="374"/>
      <c r="I38" s="374"/>
      <c r="J38" s="374"/>
      <c r="K38" s="374"/>
      <c r="L38" s="374"/>
      <c r="M38" s="374"/>
      <c r="N38" s="374"/>
      <c r="O38" s="374"/>
      <c r="P38" s="374"/>
      <c r="Q38" s="374"/>
      <c r="R38" s="374"/>
      <c r="S38" s="374"/>
      <c r="T38" s="374"/>
      <c r="U38" s="374"/>
      <c r="V38" s="374"/>
      <c r="W38" s="374"/>
      <c r="X38" s="374"/>
      <c r="Y38" s="374"/>
      <c r="Z38" s="374"/>
      <c r="AA38" s="374"/>
      <c r="AB38" s="374"/>
      <c r="AC38" s="374"/>
      <c r="AD38" s="374"/>
      <c r="AE38" s="646"/>
      <c r="AF38" s="17"/>
      <c r="AG38" s="17"/>
      <c r="AH38" s="17"/>
    </row>
    <row r="39" spans="1:36" s="195" customFormat="1" ht="28" customHeight="1">
      <c r="A39" s="194"/>
      <c r="B39" s="277" t="s">
        <v>213</v>
      </c>
      <c r="C39" s="580" t="s">
        <v>261</v>
      </c>
      <c r="D39" s="580"/>
      <c r="E39" s="580"/>
      <c r="F39" s="580"/>
      <c r="G39" s="580"/>
      <c r="H39" s="580"/>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1"/>
    </row>
    <row r="40" spans="1:36" ht="18" customHeight="1"/>
    <row r="41" spans="1:36" ht="18" customHeight="1">
      <c r="B41" s="95" t="s">
        <v>215</v>
      </c>
      <c r="C41" s="74"/>
      <c r="D41" s="74"/>
      <c r="E41" s="74"/>
      <c r="F41" s="74"/>
      <c r="G41" s="74"/>
      <c r="H41" s="74"/>
      <c r="I41" s="74"/>
      <c r="J41" s="74"/>
      <c r="K41" s="75"/>
      <c r="L41" s="75"/>
      <c r="M41" s="75"/>
      <c r="N41" s="75"/>
      <c r="O41" s="75"/>
      <c r="P41" s="75"/>
      <c r="Q41" s="75"/>
      <c r="R41" s="76"/>
      <c r="S41" s="76"/>
      <c r="T41" s="75"/>
      <c r="U41" s="75"/>
      <c r="V41" s="75"/>
      <c r="W41" s="75"/>
      <c r="X41" s="75"/>
      <c r="Y41" s="75"/>
      <c r="Z41" s="75"/>
      <c r="AA41" s="75"/>
      <c r="AB41" s="75"/>
      <c r="AC41" s="75"/>
      <c r="AD41" s="75"/>
      <c r="AE41" s="75"/>
      <c r="AF41" s="17"/>
      <c r="AG41" s="17"/>
      <c r="AH41" s="17"/>
    </row>
    <row r="42" spans="1:36" ht="18" customHeight="1">
      <c r="B42" s="206" t="s">
        <v>17</v>
      </c>
      <c r="C42" s="635" t="s">
        <v>125</v>
      </c>
      <c r="D42" s="635"/>
      <c r="E42" s="207"/>
      <c r="F42" s="208"/>
      <c r="G42" s="208"/>
      <c r="H42" s="208"/>
      <c r="I42" s="208"/>
      <c r="J42" s="208"/>
      <c r="K42" s="209"/>
      <c r="L42" s="209"/>
      <c r="M42" s="209"/>
      <c r="N42" s="209"/>
      <c r="O42" s="209"/>
      <c r="P42" s="209"/>
      <c r="Q42" s="209"/>
      <c r="R42" s="210"/>
      <c r="S42" s="210"/>
      <c r="T42" s="209"/>
      <c r="U42" s="209"/>
      <c r="V42" s="209"/>
      <c r="W42" s="209"/>
      <c r="X42" s="209"/>
      <c r="Y42" s="209"/>
      <c r="Z42" s="209"/>
      <c r="AA42" s="209"/>
      <c r="AB42" s="209"/>
      <c r="AC42" s="209"/>
      <c r="AD42" s="209"/>
      <c r="AE42" s="211"/>
      <c r="AF42" s="17"/>
      <c r="AG42" s="17"/>
      <c r="AH42" s="17"/>
    </row>
    <row r="43" spans="1:36" ht="18" customHeight="1">
      <c r="B43" s="212" t="s">
        <v>17</v>
      </c>
      <c r="C43" s="353" t="s">
        <v>126</v>
      </c>
      <c r="D43" s="353"/>
      <c r="E43" s="19" t="s">
        <v>127</v>
      </c>
      <c r="F43" s="353" t="s">
        <v>128</v>
      </c>
      <c r="G43" s="353"/>
      <c r="H43" s="353"/>
      <c r="I43" s="353"/>
      <c r="J43" s="353"/>
      <c r="K43" s="353"/>
      <c r="L43" s="353"/>
      <c r="M43" s="353"/>
      <c r="N43" s="353"/>
      <c r="O43" s="196"/>
      <c r="P43" s="353" t="s">
        <v>129</v>
      </c>
      <c r="Q43" s="353"/>
      <c r="R43" s="353"/>
      <c r="S43" s="353"/>
      <c r="T43" s="353"/>
      <c r="U43" s="353"/>
      <c r="V43" s="353"/>
      <c r="W43" s="353"/>
      <c r="X43" s="353"/>
      <c r="Y43" s="72" t="s">
        <v>130</v>
      </c>
      <c r="Z43" s="197" t="s">
        <v>17</v>
      </c>
      <c r="AA43" s="353" t="s">
        <v>131</v>
      </c>
      <c r="AB43" s="353"/>
      <c r="AC43" s="197" t="s">
        <v>17</v>
      </c>
      <c r="AD43" s="353" t="s">
        <v>132</v>
      </c>
      <c r="AE43" s="628"/>
      <c r="AF43" s="17"/>
      <c r="AG43" s="17"/>
      <c r="AH43" s="17"/>
    </row>
    <row r="44" spans="1:36" ht="18" customHeight="1">
      <c r="B44" s="213"/>
      <c r="C44" s="214" t="s">
        <v>133</v>
      </c>
      <c r="D44" s="215"/>
      <c r="E44" s="215"/>
      <c r="F44" s="215"/>
      <c r="G44" s="215"/>
      <c r="H44" s="215"/>
      <c r="I44" s="215"/>
      <c r="J44" s="215"/>
      <c r="K44" s="216"/>
      <c r="L44" s="216"/>
      <c r="M44" s="216"/>
      <c r="N44" s="216"/>
      <c r="O44" s="216"/>
      <c r="P44" s="216"/>
      <c r="Q44" s="216"/>
      <c r="R44" s="217"/>
      <c r="S44" s="217"/>
      <c r="T44" s="216"/>
      <c r="U44" s="216"/>
      <c r="V44" s="216"/>
      <c r="W44" s="216"/>
      <c r="X44" s="216"/>
      <c r="Y44" s="216"/>
      <c r="Z44" s="216"/>
      <c r="AA44" s="216"/>
      <c r="AB44" s="216"/>
      <c r="AC44" s="216"/>
      <c r="AD44" s="216"/>
      <c r="AE44" s="218"/>
      <c r="AF44" s="17"/>
      <c r="AG44" s="17"/>
      <c r="AH44" s="17"/>
    </row>
    <row r="45" spans="1:36" ht="20">
      <c r="B45" s="26" t="s">
        <v>103</v>
      </c>
    </row>
    <row r="46" spans="1:36" s="198" customFormat="1" ht="25" customHeight="1">
      <c r="B46" s="629" t="s">
        <v>204</v>
      </c>
      <c r="C46" s="630"/>
      <c r="D46" s="630"/>
      <c r="E46" s="630"/>
      <c r="F46" s="630"/>
      <c r="G46" s="630"/>
      <c r="H46" s="630"/>
      <c r="I46" s="631"/>
      <c r="J46" s="632"/>
      <c r="K46" s="633"/>
      <c r="L46" s="634"/>
      <c r="M46" s="201"/>
      <c r="N46" s="201"/>
      <c r="O46" s="201"/>
      <c r="P46" s="201"/>
      <c r="Q46" s="201"/>
      <c r="R46" s="201"/>
      <c r="S46" s="201"/>
      <c r="T46" s="201"/>
      <c r="U46" s="201"/>
      <c r="V46" s="201"/>
      <c r="W46" s="201"/>
      <c r="X46" s="201"/>
      <c r="Y46" s="201"/>
      <c r="Z46" s="201"/>
      <c r="AA46" s="201"/>
      <c r="AB46" s="201"/>
      <c r="AG46" s="45" t="s">
        <v>205</v>
      </c>
    </row>
    <row r="47" spans="1:36" ht="25" customHeight="1">
      <c r="B47" s="593" t="s">
        <v>20</v>
      </c>
      <c r="C47" s="594"/>
      <c r="D47" s="594"/>
      <c r="E47" s="594"/>
      <c r="F47" s="594"/>
      <c r="G47" s="594"/>
      <c r="H47" s="594"/>
      <c r="I47" s="595"/>
      <c r="J47" s="596"/>
      <c r="K47" s="597"/>
      <c r="L47" s="597"/>
      <c r="M47" s="597"/>
      <c r="N47" s="597"/>
      <c r="O47" s="597"/>
      <c r="P47" s="597"/>
      <c r="Q47" s="597"/>
      <c r="R47" s="597"/>
      <c r="S47" s="597"/>
      <c r="T47" s="597"/>
      <c r="U47" s="597"/>
      <c r="V47" s="597"/>
      <c r="W47" s="597"/>
      <c r="X47" s="597"/>
      <c r="Y47" s="597"/>
      <c r="Z47" s="597"/>
      <c r="AA47" s="597"/>
      <c r="AB47" s="597"/>
      <c r="AC47" s="597"/>
      <c r="AD47" s="597"/>
      <c r="AE47" s="598"/>
    </row>
    <row r="48" spans="1:36" ht="25" customHeight="1">
      <c r="B48" s="607" t="s">
        <v>21</v>
      </c>
      <c r="C48" s="608"/>
      <c r="D48" s="608"/>
      <c r="E48" s="608"/>
      <c r="F48" s="608"/>
      <c r="G48" s="608"/>
      <c r="H48" s="608"/>
      <c r="I48" s="608"/>
      <c r="J48" s="610"/>
      <c r="K48" s="611"/>
      <c r="L48" s="611"/>
      <c r="M48" s="611"/>
      <c r="N48" s="611"/>
      <c r="O48" s="611"/>
      <c r="P48" s="611"/>
      <c r="Q48" s="611"/>
      <c r="R48" s="611"/>
      <c r="S48" s="611"/>
      <c r="T48" s="611"/>
      <c r="U48" s="611"/>
      <c r="V48" s="611"/>
      <c r="W48" s="611"/>
      <c r="X48" s="611"/>
      <c r="Y48" s="611"/>
      <c r="Z48" s="611"/>
      <c r="AA48" s="611"/>
      <c r="AB48" s="611"/>
      <c r="AC48" s="611"/>
      <c r="AD48" s="611"/>
      <c r="AE48" s="612"/>
    </row>
    <row r="49" spans="2:36" ht="25" customHeight="1">
      <c r="B49" s="622" t="s">
        <v>22</v>
      </c>
      <c r="C49" s="623"/>
      <c r="D49" s="623"/>
      <c r="E49" s="623"/>
      <c r="F49" s="623"/>
      <c r="G49" s="623"/>
      <c r="H49" s="623"/>
      <c r="I49" s="624"/>
      <c r="J49" s="625" t="s">
        <v>302</v>
      </c>
      <c r="K49" s="626"/>
      <c r="L49" s="626"/>
      <c r="M49" s="626"/>
      <c r="N49" s="626"/>
      <c r="O49" s="626"/>
      <c r="P49" s="626"/>
      <c r="Q49" s="626"/>
      <c r="R49" s="626"/>
      <c r="S49" s="626"/>
      <c r="T49" s="626"/>
      <c r="U49" s="626"/>
      <c r="V49" s="626"/>
      <c r="W49" s="626"/>
      <c r="X49" s="626"/>
      <c r="Y49" s="626"/>
      <c r="Z49" s="626"/>
      <c r="AA49" s="626"/>
      <c r="AB49" s="626"/>
      <c r="AC49" s="626"/>
      <c r="AD49" s="626"/>
      <c r="AE49" s="627"/>
    </row>
    <row r="50" spans="2:36" ht="25" customHeight="1">
      <c r="B50" s="616" t="s">
        <v>104</v>
      </c>
      <c r="C50" s="484"/>
      <c r="D50" s="484"/>
      <c r="E50" s="484"/>
      <c r="F50" s="484"/>
      <c r="G50" s="484"/>
      <c r="H50" s="484"/>
      <c r="I50" s="484"/>
      <c r="J50" s="617" t="s">
        <v>17</v>
      </c>
      <c r="K50" s="618"/>
      <c r="L50" s="619" t="s">
        <v>15</v>
      </c>
      <c r="M50" s="301"/>
      <c r="N50" s="301"/>
      <c r="O50" s="617" t="s">
        <v>17</v>
      </c>
      <c r="P50" s="618"/>
      <c r="Q50" s="619" t="s">
        <v>16</v>
      </c>
      <c r="R50" s="301"/>
      <c r="S50" s="302"/>
      <c r="T50" s="620" t="s">
        <v>18</v>
      </c>
      <c r="U50" s="621"/>
      <c r="V50" s="621"/>
      <c r="W50" s="621"/>
      <c r="X50" s="605"/>
      <c r="Y50" s="576"/>
      <c r="Z50" s="576"/>
      <c r="AA50" s="576"/>
      <c r="AB50" s="576"/>
      <c r="AC50" s="576"/>
      <c r="AD50" s="576"/>
      <c r="AE50" s="577"/>
    </row>
    <row r="51" spans="2:36" ht="25" customHeight="1">
      <c r="B51" s="591" t="s">
        <v>105</v>
      </c>
      <c r="C51" s="424"/>
      <c r="D51" s="593" t="s">
        <v>25</v>
      </c>
      <c r="E51" s="594"/>
      <c r="F51" s="594"/>
      <c r="G51" s="594"/>
      <c r="H51" s="594"/>
      <c r="I51" s="595"/>
      <c r="J51" s="596"/>
      <c r="K51" s="597"/>
      <c r="L51" s="597"/>
      <c r="M51" s="597"/>
      <c r="N51" s="597"/>
      <c r="O51" s="597"/>
      <c r="P51" s="597"/>
      <c r="Q51" s="597"/>
      <c r="R51" s="597"/>
      <c r="S51" s="597"/>
      <c r="T51" s="597"/>
      <c r="U51" s="597"/>
      <c r="V51" s="597"/>
      <c r="W51" s="597"/>
      <c r="X51" s="597"/>
      <c r="Y51" s="597"/>
      <c r="Z51" s="597"/>
      <c r="AA51" s="597"/>
      <c r="AB51" s="597"/>
      <c r="AC51" s="597"/>
      <c r="AD51" s="597"/>
      <c r="AE51" s="598"/>
    </row>
    <row r="52" spans="2:36" ht="25" customHeight="1">
      <c r="B52" s="606"/>
      <c r="C52" s="469"/>
      <c r="D52" s="607" t="s">
        <v>22</v>
      </c>
      <c r="E52" s="608"/>
      <c r="F52" s="608"/>
      <c r="G52" s="608"/>
      <c r="H52" s="608"/>
      <c r="I52" s="609"/>
      <c r="J52" s="610" t="s">
        <v>301</v>
      </c>
      <c r="K52" s="611"/>
      <c r="L52" s="611"/>
      <c r="M52" s="611"/>
      <c r="N52" s="611"/>
      <c r="O52" s="611"/>
      <c r="P52" s="611"/>
      <c r="Q52" s="611"/>
      <c r="R52" s="611"/>
      <c r="S52" s="611"/>
      <c r="T52" s="611"/>
      <c r="U52" s="611"/>
      <c r="V52" s="611"/>
      <c r="W52" s="611"/>
      <c r="X52" s="611"/>
      <c r="Y52" s="611"/>
      <c r="Z52" s="611"/>
      <c r="AA52" s="611"/>
      <c r="AB52" s="611"/>
      <c r="AC52" s="611"/>
      <c r="AD52" s="611"/>
      <c r="AE52" s="612"/>
    </row>
    <row r="53" spans="2:36" ht="25" customHeight="1">
      <c r="B53" s="606"/>
      <c r="C53" s="469"/>
      <c r="D53" s="613" t="s">
        <v>106</v>
      </c>
      <c r="E53" s="614"/>
      <c r="F53" s="614"/>
      <c r="G53" s="614"/>
      <c r="H53" s="614"/>
      <c r="I53" s="615"/>
      <c r="J53" s="610"/>
      <c r="K53" s="611"/>
      <c r="L53" s="611"/>
      <c r="M53" s="611"/>
      <c r="N53" s="611"/>
      <c r="O53" s="611"/>
      <c r="P53" s="611"/>
      <c r="Q53" s="611"/>
      <c r="R53" s="611"/>
      <c r="S53" s="611"/>
      <c r="T53" s="611"/>
      <c r="U53" s="611"/>
      <c r="V53" s="611"/>
      <c r="W53" s="611"/>
      <c r="X53" s="611"/>
      <c r="Y53" s="611"/>
      <c r="Z53" s="611"/>
      <c r="AA53" s="611"/>
      <c r="AB53" s="611"/>
      <c r="AC53" s="611"/>
      <c r="AD53" s="611"/>
      <c r="AE53" s="612"/>
    </row>
    <row r="54" spans="2:36" ht="25" customHeight="1">
      <c r="B54" s="592"/>
      <c r="C54" s="471"/>
      <c r="D54" s="599" t="s">
        <v>23</v>
      </c>
      <c r="E54" s="600"/>
      <c r="F54" s="600"/>
      <c r="G54" s="600"/>
      <c r="H54" s="600"/>
      <c r="I54" s="601"/>
      <c r="J54" s="602"/>
      <c r="K54" s="603"/>
      <c r="L54" s="603"/>
      <c r="M54" s="603"/>
      <c r="N54" s="603"/>
      <c r="O54" s="603"/>
      <c r="P54" s="603"/>
      <c r="Q54" s="603"/>
      <c r="R54" s="603"/>
      <c r="S54" s="603"/>
      <c r="T54" s="603"/>
      <c r="U54" s="603"/>
      <c r="V54" s="603"/>
      <c r="W54" s="603"/>
      <c r="X54" s="603"/>
      <c r="Y54" s="603"/>
      <c r="Z54" s="603"/>
      <c r="AA54" s="603"/>
      <c r="AB54" s="603"/>
      <c r="AC54" s="603"/>
      <c r="AD54" s="603"/>
      <c r="AE54" s="604"/>
    </row>
    <row r="55" spans="2:36" ht="25" customHeight="1">
      <c r="B55" s="591" t="s">
        <v>107</v>
      </c>
      <c r="C55" s="424"/>
      <c r="D55" s="593" t="s">
        <v>108</v>
      </c>
      <c r="E55" s="594"/>
      <c r="F55" s="594"/>
      <c r="G55" s="594"/>
      <c r="H55" s="594"/>
      <c r="I55" s="595"/>
      <c r="J55" s="596"/>
      <c r="K55" s="597"/>
      <c r="L55" s="597"/>
      <c r="M55" s="597"/>
      <c r="N55" s="597"/>
      <c r="O55" s="597"/>
      <c r="P55" s="597"/>
      <c r="Q55" s="597"/>
      <c r="R55" s="597"/>
      <c r="S55" s="597"/>
      <c r="T55" s="597"/>
      <c r="U55" s="597"/>
      <c r="V55" s="597"/>
      <c r="W55" s="597"/>
      <c r="X55" s="597"/>
      <c r="Y55" s="597"/>
      <c r="Z55" s="597"/>
      <c r="AA55" s="597"/>
      <c r="AB55" s="597"/>
      <c r="AC55" s="597"/>
      <c r="AD55" s="597"/>
      <c r="AE55" s="598"/>
    </row>
    <row r="56" spans="2:36" ht="25" customHeight="1">
      <c r="B56" s="592"/>
      <c r="C56" s="471"/>
      <c r="D56" s="599" t="s">
        <v>23</v>
      </c>
      <c r="E56" s="600"/>
      <c r="F56" s="600"/>
      <c r="G56" s="600"/>
      <c r="H56" s="600"/>
      <c r="I56" s="601"/>
      <c r="J56" s="602"/>
      <c r="K56" s="603"/>
      <c r="L56" s="603"/>
      <c r="M56" s="603"/>
      <c r="N56" s="603"/>
      <c r="O56" s="603"/>
      <c r="P56" s="603"/>
      <c r="Q56" s="603"/>
      <c r="R56" s="603"/>
      <c r="S56" s="603"/>
      <c r="T56" s="603"/>
      <c r="U56" s="603"/>
      <c r="V56" s="603"/>
      <c r="W56" s="603"/>
      <c r="X56" s="603"/>
      <c r="Y56" s="603"/>
      <c r="Z56" s="603"/>
      <c r="AA56" s="603"/>
      <c r="AB56" s="603"/>
      <c r="AC56" s="603"/>
      <c r="AD56" s="603"/>
      <c r="AE56" s="604"/>
    </row>
    <row r="57" spans="2:36" customFormat="1" ht="18" customHeight="1"/>
    <row r="58" spans="2:36" customFormat="1" ht="18" customHeight="1">
      <c r="B58" s="9" t="s">
        <v>26</v>
      </c>
      <c r="C58" s="10"/>
      <c r="D58" s="10"/>
      <c r="E58" s="10"/>
      <c r="F58" s="10"/>
      <c r="G58" s="10"/>
      <c r="H58" s="10"/>
      <c r="I58" s="10"/>
      <c r="J58" s="10"/>
      <c r="K58" s="10"/>
      <c r="L58" s="10"/>
      <c r="N58" s="10"/>
      <c r="O58" s="10"/>
      <c r="P58" s="10"/>
    </row>
    <row r="59" spans="2:36" customFormat="1" ht="18" customHeight="1" thickBot="1">
      <c r="B59" s="12"/>
      <c r="C59" s="12"/>
      <c r="D59" s="18"/>
      <c r="E59" s="18"/>
      <c r="F59" s="18"/>
      <c r="G59" s="18"/>
      <c r="H59" s="10" t="s">
        <v>109</v>
      </c>
      <c r="I59" s="18"/>
      <c r="J59" s="18"/>
      <c r="L59" s="12"/>
      <c r="N59" s="10"/>
      <c r="O59" s="10"/>
      <c r="P59" s="10"/>
      <c r="Q59" s="10"/>
      <c r="R59" s="10"/>
      <c r="S59" s="10"/>
      <c r="T59" s="10"/>
      <c r="AB59" s="12"/>
      <c r="AC59" s="12"/>
      <c r="AD59" s="12"/>
      <c r="AE59" s="12"/>
      <c r="AF59" s="12"/>
      <c r="AG59" s="12" t="s">
        <v>220</v>
      </c>
      <c r="AH59" s="12"/>
      <c r="AI59" s="12"/>
      <c r="AJ59" s="12"/>
    </row>
    <row r="60" spans="2:36" customFormat="1" ht="18" customHeight="1" thickBot="1">
      <c r="H60" s="439" t="s">
        <v>1</v>
      </c>
      <c r="I60" s="440"/>
      <c r="J60" s="441"/>
      <c r="K60" s="442" t="s">
        <v>4</v>
      </c>
      <c r="L60" s="443"/>
      <c r="M60" s="443"/>
      <c r="N60" s="443"/>
      <c r="O60" s="444"/>
      <c r="U60" s="445" t="s">
        <v>9</v>
      </c>
      <c r="V60" s="446"/>
      <c r="W60" s="446"/>
      <c r="X60" s="447"/>
      <c r="AG60" s="45"/>
      <c r="AI60" s="12"/>
      <c r="AJ60" s="12"/>
    </row>
    <row r="61" spans="2:36" customFormat="1" ht="18" customHeight="1" thickBot="1">
      <c r="H61" s="405" t="s">
        <v>2</v>
      </c>
      <c r="I61" s="406"/>
      <c r="J61" s="407"/>
      <c r="K61" s="408" t="s">
        <v>13</v>
      </c>
      <c r="L61" s="409"/>
      <c r="M61" s="409"/>
      <c r="N61" s="409"/>
      <c r="O61" s="410"/>
      <c r="AI61" s="12"/>
      <c r="AJ61" s="12"/>
    </row>
    <row r="62" spans="2:36" customFormat="1" ht="18" customHeight="1" thickBot="1">
      <c r="H62" s="405" t="s">
        <v>111</v>
      </c>
      <c r="I62" s="406"/>
      <c r="J62" s="407"/>
      <c r="K62" s="414" t="s">
        <v>14</v>
      </c>
      <c r="L62" s="415"/>
      <c r="M62" s="415"/>
      <c r="N62" s="415"/>
      <c r="O62" s="416"/>
      <c r="U62" s="417" t="s">
        <v>0</v>
      </c>
      <c r="V62" s="418"/>
      <c r="W62" s="418"/>
      <c r="X62" s="419"/>
      <c r="AI62" s="12"/>
      <c r="AJ62" s="12"/>
    </row>
    <row r="63" spans="2:36" customFormat="1" ht="18" customHeight="1" thickBot="1">
      <c r="H63" s="411"/>
      <c r="I63" s="412"/>
      <c r="J63" s="413"/>
      <c r="K63" s="420"/>
      <c r="L63" s="421"/>
      <c r="M63" s="421"/>
      <c r="N63" s="421"/>
      <c r="O63" s="422"/>
      <c r="P63" s="1"/>
      <c r="AG63" s="45"/>
      <c r="AI63" s="12"/>
      <c r="AJ63" s="12"/>
    </row>
    <row r="64" spans="2:36" customFormat="1" ht="18" customHeight="1" thickBot="1">
      <c r="B64" s="12"/>
      <c r="C64" s="12"/>
      <c r="D64" s="18"/>
      <c r="E64" s="18"/>
      <c r="F64" s="18"/>
      <c r="G64" s="18"/>
      <c r="H64" s="18"/>
      <c r="I64" s="18"/>
      <c r="J64" s="18"/>
      <c r="K64" s="12"/>
      <c r="L64" s="67"/>
      <c r="M64" s="3"/>
      <c r="N64" s="3"/>
      <c r="O64" s="3"/>
      <c r="P64" s="68"/>
      <c r="AB64" s="16"/>
      <c r="AC64" s="16"/>
      <c r="AD64" s="16"/>
      <c r="AI64" s="12"/>
      <c r="AJ64" s="12"/>
    </row>
    <row r="65" spans="1:36" customFormat="1" ht="18" customHeight="1">
      <c r="B65" s="11"/>
      <c r="C65" s="14"/>
      <c r="D65" s="14"/>
      <c r="E65" s="14"/>
      <c r="F65" s="14"/>
      <c r="G65" s="15"/>
      <c r="H65" s="15"/>
      <c r="I65" s="15"/>
      <c r="J65" s="15"/>
      <c r="K65" s="10"/>
      <c r="L65" s="1"/>
      <c r="M65" s="12"/>
      <c r="Q65" s="69"/>
      <c r="R65" s="69"/>
      <c r="S65" s="69"/>
      <c r="T65" s="69"/>
      <c r="U65" s="2"/>
      <c r="V65" s="2"/>
      <c r="W65" s="1"/>
      <c r="AB65" s="10"/>
      <c r="AC65" s="13"/>
      <c r="AD65" s="13"/>
      <c r="AE65" s="13"/>
      <c r="AF65" s="13"/>
      <c r="AG65" s="10"/>
      <c r="AH65" s="10"/>
      <c r="AI65" s="10"/>
      <c r="AJ65" s="10"/>
    </row>
    <row r="66" spans="1:36" customFormat="1" ht="18" customHeight="1" thickBot="1">
      <c r="B66" s="11"/>
      <c r="C66" s="70"/>
      <c r="D66" s="70"/>
      <c r="E66" s="70"/>
      <c r="F66" s="17"/>
      <c r="G66" s="17"/>
      <c r="H66" s="12" t="s">
        <v>6</v>
      </c>
      <c r="I66" s="17"/>
      <c r="J66" s="17"/>
      <c r="L66" s="18"/>
      <c r="N66" s="10"/>
      <c r="O66" s="10"/>
      <c r="P66" s="10"/>
      <c r="Q66" s="10"/>
      <c r="R66" s="10"/>
      <c r="S66" s="12" t="s">
        <v>6</v>
      </c>
      <c r="T66" s="10"/>
      <c r="AB66" s="17"/>
      <c r="AC66" s="14"/>
      <c r="AD66" s="14"/>
      <c r="AE66" s="14"/>
      <c r="AF66" s="15"/>
      <c r="AG66" s="15"/>
      <c r="AH66" s="15"/>
      <c r="AI66" s="15"/>
      <c r="AJ66" s="15"/>
    </row>
    <row r="67" spans="1:36" customFormat="1" ht="18" customHeight="1">
      <c r="H67" s="387" t="s">
        <v>1</v>
      </c>
      <c r="I67" s="388"/>
      <c r="J67" s="389"/>
      <c r="K67" s="390" t="s">
        <v>5</v>
      </c>
      <c r="L67" s="391"/>
      <c r="M67" s="391"/>
      <c r="N67" s="391"/>
      <c r="O67" s="392"/>
      <c r="S67" s="387" t="s">
        <v>1</v>
      </c>
      <c r="T67" s="388"/>
      <c r="U67" s="389"/>
      <c r="V67" s="390" t="s">
        <v>7</v>
      </c>
      <c r="W67" s="391"/>
      <c r="X67" s="391"/>
      <c r="Y67" s="391"/>
      <c r="Z67" s="392"/>
      <c r="AE67" s="14"/>
      <c r="AF67" s="15"/>
      <c r="AG67" s="12"/>
      <c r="AH67" s="15"/>
      <c r="AI67" s="15"/>
      <c r="AJ67" s="15"/>
    </row>
    <row r="68" spans="1:36" customFormat="1" ht="18" customHeight="1">
      <c r="H68" s="393" t="s">
        <v>8</v>
      </c>
      <c r="I68" s="394"/>
      <c r="J68" s="395"/>
      <c r="K68" s="402" t="s">
        <v>113</v>
      </c>
      <c r="L68" s="403"/>
      <c r="M68" s="403"/>
      <c r="N68" s="403"/>
      <c r="O68" s="404"/>
      <c r="S68" s="393" t="s">
        <v>8</v>
      </c>
      <c r="T68" s="394"/>
      <c r="U68" s="395"/>
      <c r="V68" s="402" t="s">
        <v>11</v>
      </c>
      <c r="W68" s="403"/>
      <c r="X68" s="403"/>
      <c r="Y68" s="403"/>
      <c r="Z68" s="404"/>
      <c r="AE68" s="14"/>
      <c r="AF68" s="15"/>
      <c r="AG68" s="15"/>
      <c r="AH68" s="15"/>
      <c r="AI68" s="15"/>
      <c r="AJ68" s="15"/>
    </row>
    <row r="69" spans="1:36" s="11" customFormat="1" ht="18" customHeight="1">
      <c r="H69" s="396"/>
      <c r="I69" s="397"/>
      <c r="J69" s="398"/>
      <c r="K69" s="376" t="s">
        <v>10</v>
      </c>
      <c r="L69" s="377"/>
      <c r="M69" s="377"/>
      <c r="N69" s="377"/>
      <c r="O69" s="378"/>
      <c r="S69" s="396"/>
      <c r="T69" s="397"/>
      <c r="U69" s="398"/>
      <c r="V69" s="376" t="s">
        <v>114</v>
      </c>
      <c r="W69" s="377"/>
      <c r="X69" s="377"/>
      <c r="Y69" s="377"/>
      <c r="Z69" s="378"/>
    </row>
    <row r="70" spans="1:36" s="11" customFormat="1" ht="18" customHeight="1">
      <c r="H70" s="396"/>
      <c r="I70" s="397"/>
      <c r="J70" s="398"/>
      <c r="K70" s="376"/>
      <c r="L70" s="377"/>
      <c r="M70" s="377"/>
      <c r="N70" s="377"/>
      <c r="O70" s="378"/>
      <c r="S70" s="396"/>
      <c r="T70" s="397"/>
      <c r="U70" s="398"/>
      <c r="V70" s="376" t="s">
        <v>12</v>
      </c>
      <c r="W70" s="377"/>
      <c r="X70" s="377"/>
      <c r="Y70" s="377"/>
      <c r="Z70" s="378"/>
    </row>
    <row r="71" spans="1:36" s="11" customFormat="1" ht="18" customHeight="1" thickBot="1">
      <c r="H71" s="399"/>
      <c r="I71" s="400"/>
      <c r="J71" s="401"/>
      <c r="K71" s="379"/>
      <c r="L71" s="380"/>
      <c r="M71" s="380"/>
      <c r="N71" s="380"/>
      <c r="O71" s="381"/>
      <c r="S71" s="399"/>
      <c r="T71" s="400"/>
      <c r="U71" s="401"/>
      <c r="V71" s="379"/>
      <c r="W71" s="380"/>
      <c r="X71" s="380"/>
      <c r="Y71" s="380"/>
      <c r="Z71" s="381"/>
    </row>
    <row r="72" spans="1:36" s="11" customFormat="1" ht="18" customHeight="1">
      <c r="C72" s="14"/>
      <c r="D72" s="14"/>
      <c r="E72" s="15"/>
      <c r="F72" s="15"/>
      <c r="G72" s="15"/>
      <c r="H72" s="15"/>
      <c r="I72" s="15"/>
      <c r="J72" s="18"/>
      <c r="K72" s="14"/>
      <c r="L72" s="14"/>
      <c r="M72" s="14"/>
      <c r="N72" s="15"/>
      <c r="O72" s="15"/>
      <c r="P72" s="15"/>
      <c r="Q72" s="15"/>
      <c r="R72" s="15"/>
      <c r="S72" s="18"/>
      <c r="T72" s="14"/>
      <c r="U72" s="14"/>
      <c r="V72" s="14"/>
      <c r="W72" s="15"/>
      <c r="X72" s="15"/>
      <c r="Y72" s="15"/>
      <c r="Z72" s="15"/>
      <c r="AA72" s="15"/>
      <c r="AB72" s="18"/>
      <c r="AC72" s="14"/>
      <c r="AD72" s="14"/>
      <c r="AE72" s="14"/>
      <c r="AF72" s="15"/>
      <c r="AG72" s="15"/>
      <c r="AH72" s="15"/>
      <c r="AI72" s="15"/>
      <c r="AJ72" s="15"/>
    </row>
    <row r="75" spans="1:36" hidden="1"/>
    <row r="76" spans="1:36" hidden="1">
      <c r="A76" s="199" t="s">
        <v>206</v>
      </c>
    </row>
    <row r="77" spans="1:36" hidden="1">
      <c r="A77" s="199" t="s">
        <v>207</v>
      </c>
    </row>
    <row r="78" spans="1:36" hidden="1">
      <c r="A78" s="199" t="s">
        <v>208</v>
      </c>
    </row>
    <row r="79" spans="1:36" hidden="1">
      <c r="A79" s="199" t="s">
        <v>209</v>
      </c>
    </row>
  </sheetData>
  <protectedRanges>
    <protectedRange sqref="J50 O50" name="範囲1_2"/>
  </protectedRanges>
  <mergeCells count="142">
    <mergeCell ref="O22:R22"/>
    <mergeCell ref="S22:V22"/>
    <mergeCell ref="W22:Z22"/>
    <mergeCell ref="AA22:AE22"/>
    <mergeCell ref="B11:AE12"/>
    <mergeCell ref="N15:R15"/>
    <mergeCell ref="N17:R17"/>
    <mergeCell ref="O5:O6"/>
    <mergeCell ref="W5:AE5"/>
    <mergeCell ref="W6:AE6"/>
    <mergeCell ref="I8:N8"/>
    <mergeCell ref="O8:AE8"/>
    <mergeCell ref="B9:AE9"/>
    <mergeCell ref="C22:L22"/>
    <mergeCell ref="M22:N22"/>
    <mergeCell ref="O30:R30"/>
    <mergeCell ref="S30:V30"/>
    <mergeCell ref="W30:Z30"/>
    <mergeCell ref="AA30:AE30"/>
    <mergeCell ref="O23:R23"/>
    <mergeCell ref="S23:V23"/>
    <mergeCell ref="W23:Z23"/>
    <mergeCell ref="AA23:AE23"/>
    <mergeCell ref="O28:R28"/>
    <mergeCell ref="S28:V28"/>
    <mergeCell ref="W28:Z28"/>
    <mergeCell ref="AA28:AE28"/>
    <mergeCell ref="O29:R29"/>
    <mergeCell ref="S29:V29"/>
    <mergeCell ref="W29:Z29"/>
    <mergeCell ref="AA29:AE29"/>
    <mergeCell ref="C42:D42"/>
    <mergeCell ref="O31:R31"/>
    <mergeCell ref="S31:V31"/>
    <mergeCell ref="W31:Z31"/>
    <mergeCell ref="AA31:AE31"/>
    <mergeCell ref="O32:R32"/>
    <mergeCell ref="S32:V32"/>
    <mergeCell ref="W32:Z32"/>
    <mergeCell ref="AA32:AE32"/>
    <mergeCell ref="C36:AE36"/>
    <mergeCell ref="C37:AE37"/>
    <mergeCell ref="C38:AE38"/>
    <mergeCell ref="M31:N31"/>
    <mergeCell ref="M33:N33"/>
    <mergeCell ref="O33:R33"/>
    <mergeCell ref="S33:V33"/>
    <mergeCell ref="W33:Z33"/>
    <mergeCell ref="AA33:AE33"/>
    <mergeCell ref="B47:I47"/>
    <mergeCell ref="J47:AE47"/>
    <mergeCell ref="B48:I48"/>
    <mergeCell ref="J48:AE48"/>
    <mergeCell ref="B49:I49"/>
    <mergeCell ref="J49:AE49"/>
    <mergeCell ref="C43:D43"/>
    <mergeCell ref="F43:N43"/>
    <mergeCell ref="P43:X43"/>
    <mergeCell ref="AA43:AB43"/>
    <mergeCell ref="AD43:AE43"/>
    <mergeCell ref="B46:I46"/>
    <mergeCell ref="J46:L46"/>
    <mergeCell ref="D55:I55"/>
    <mergeCell ref="J55:AE55"/>
    <mergeCell ref="D56:I56"/>
    <mergeCell ref="J56:AE56"/>
    <mergeCell ref="H60:J60"/>
    <mergeCell ref="K60:O60"/>
    <mergeCell ref="U60:X60"/>
    <mergeCell ref="X50:AE50"/>
    <mergeCell ref="B51:C54"/>
    <mergeCell ref="D51:I51"/>
    <mergeCell ref="J51:AE51"/>
    <mergeCell ref="D52:I52"/>
    <mergeCell ref="J52:AE52"/>
    <mergeCell ref="D53:I53"/>
    <mergeCell ref="J53:AE53"/>
    <mergeCell ref="D54:I54"/>
    <mergeCell ref="J54:AE54"/>
    <mergeCell ref="B50:I50"/>
    <mergeCell ref="J50:K50"/>
    <mergeCell ref="L50:N50"/>
    <mergeCell ref="O50:P50"/>
    <mergeCell ref="Q50:S50"/>
    <mergeCell ref="T50:W50"/>
    <mergeCell ref="M24:N24"/>
    <mergeCell ref="M26:N26"/>
    <mergeCell ref="C24:L24"/>
    <mergeCell ref="K70:O70"/>
    <mergeCell ref="V70:Z70"/>
    <mergeCell ref="K71:O71"/>
    <mergeCell ref="V71:Z71"/>
    <mergeCell ref="H67:J67"/>
    <mergeCell ref="K67:O67"/>
    <mergeCell ref="S67:U67"/>
    <mergeCell ref="V67:Z67"/>
    <mergeCell ref="H68:J71"/>
    <mergeCell ref="K68:O68"/>
    <mergeCell ref="S68:U71"/>
    <mergeCell ref="V68:Z68"/>
    <mergeCell ref="K69:O69"/>
    <mergeCell ref="V69:Z69"/>
    <mergeCell ref="H61:J61"/>
    <mergeCell ref="K61:O61"/>
    <mergeCell ref="H62:J63"/>
    <mergeCell ref="K62:O62"/>
    <mergeCell ref="U62:X62"/>
    <mergeCell ref="K63:O63"/>
    <mergeCell ref="B55:C56"/>
    <mergeCell ref="C23:L23"/>
    <mergeCell ref="C39:AE39"/>
    <mergeCell ref="O26:R26"/>
    <mergeCell ref="S26:V26"/>
    <mergeCell ref="W26:Z26"/>
    <mergeCell ref="AA26:AE26"/>
    <mergeCell ref="M27:N27"/>
    <mergeCell ref="O27:R27"/>
    <mergeCell ref="S27:V27"/>
    <mergeCell ref="W27:Z27"/>
    <mergeCell ref="AA27:AE27"/>
    <mergeCell ref="O24:R24"/>
    <mergeCell ref="S24:V24"/>
    <mergeCell ref="W24:Z24"/>
    <mergeCell ref="AA24:AE24"/>
    <mergeCell ref="M25:N25"/>
    <mergeCell ref="O25:R25"/>
    <mergeCell ref="S25:V25"/>
    <mergeCell ref="W25:Z25"/>
    <mergeCell ref="AA25:AE25"/>
    <mergeCell ref="M32:N32"/>
    <mergeCell ref="M23:N23"/>
    <mergeCell ref="C31:L31"/>
    <mergeCell ref="C32:L32"/>
    <mergeCell ref="C25:L25"/>
    <mergeCell ref="C26:L26"/>
    <mergeCell ref="C27:L27"/>
    <mergeCell ref="C28:L28"/>
    <mergeCell ref="C29:L29"/>
    <mergeCell ref="C30:L30"/>
    <mergeCell ref="M28:N28"/>
    <mergeCell ref="M29:N29"/>
    <mergeCell ref="M30:N30"/>
  </mergeCells>
  <phoneticPr fontId="1"/>
  <conditionalFormatting sqref="B47:AE56">
    <cfRule type="expression" dxfId="77" priority="8">
      <formula>$J$46="無"</formula>
    </cfRule>
  </conditionalFormatting>
  <conditionalFormatting sqref="I8:N8">
    <cfRule type="expression" dxfId="76" priority="5">
      <formula>$I$8&lt;&gt;""</formula>
    </cfRule>
  </conditionalFormatting>
  <conditionalFormatting sqref="J46:L46">
    <cfRule type="containsBlanks" dxfId="75" priority="9">
      <formula>LEN(TRIM(J46))=0</formula>
    </cfRule>
  </conditionalFormatting>
  <conditionalFormatting sqref="N15">
    <cfRule type="expression" dxfId="74" priority="7">
      <formula>$N$15&lt;&gt;""</formula>
    </cfRule>
  </conditionalFormatting>
  <conditionalFormatting sqref="N17">
    <cfRule type="expression" dxfId="73" priority="6">
      <formula>$N$17&lt;&gt;""</formula>
    </cfRule>
  </conditionalFormatting>
  <conditionalFormatting sqref="Z1">
    <cfRule type="expression" dxfId="72" priority="12">
      <formula>Z1&lt;&gt;""</formula>
    </cfRule>
  </conditionalFormatting>
  <conditionalFormatting sqref="AB1">
    <cfRule type="expression" dxfId="71" priority="11">
      <formula>AB1&lt;&gt;""</formula>
    </cfRule>
  </conditionalFormatting>
  <conditionalFormatting sqref="AD1">
    <cfRule type="expression" dxfId="70" priority="10">
      <formula>AD1&lt;&gt;""</formula>
    </cfRule>
  </conditionalFormatting>
  <dataValidations count="5">
    <dataValidation type="list" allowBlank="1" showInputMessage="1" showErrorMessage="1" sqref="I8:N8" xr:uid="{FC5E3A65-BA1E-400D-9941-0703E80A1153}">
      <formula1>"令和６年度補正,令和７年度"</formula1>
    </dataValidation>
    <dataValidation type="list" allowBlank="1" showInputMessage="1" showErrorMessage="1" sqref="J46:L46" xr:uid="{53D1C2B7-0D27-40DE-85DE-B4CA1AE2F6BD}">
      <formula1>"有,無"</formula1>
    </dataValidation>
    <dataValidation type="list" allowBlank="1" showInputMessage="1" showErrorMessage="1" sqref="B42:B43 Z43 AC43" xr:uid="{191067FE-C865-4242-8AE0-D141155D092A}">
      <formula1>"□,■"</formula1>
    </dataValidation>
    <dataValidation type="list" allowBlank="1" showInputMessage="1" showErrorMessage="1" prompt="該当する場合、_x000a_リストから「■」を選択して下さい" sqref="J50:K50 O50:P50" xr:uid="{52C0FF72-A72F-4E4D-9233-5BDB25719A05}">
      <formula1>"□,■"</formula1>
    </dataValidation>
    <dataValidation type="list" allowBlank="1" showInputMessage="1" showErrorMessage="1" sqref="M23:N32" xr:uid="{96AE6313-814F-4DB7-B959-D0A8DA271FBF}">
      <formula1>"1)EPD,1)CFP,2),3),4)"</formula1>
    </dataValidation>
  </dataValidations>
  <printOptions horizontalCentered="1"/>
  <pageMargins left="0.51181102362204722" right="0.51181102362204722" top="0.35433070866141736" bottom="0.35433070866141736" header="0.31496062992125984" footer="0.31496062992125984"/>
  <pageSetup paperSize="9" scale="85" fitToHeight="0" orientation="portrait" r:id="rId1"/>
  <rowBreaks count="1" manualBreakCount="1">
    <brk id="44" max="31"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DCC7-4296-4D56-A395-0BCA62BD03DC}">
  <sheetPr>
    <tabColor rgb="FFFFC000"/>
    <pageSetUpPr fitToPage="1"/>
  </sheetPr>
  <dimension ref="A1:J29"/>
  <sheetViews>
    <sheetView showGridLines="0" view="pageBreakPreview" zoomScaleNormal="100" zoomScaleSheetLayoutView="100" workbookViewId="0">
      <selection activeCell="C3" sqref="C3:I3"/>
    </sheetView>
  </sheetViews>
  <sheetFormatPr defaultColWidth="8.5" defaultRowHeight="18"/>
  <cols>
    <col min="1" max="3" width="7.08203125" style="250" customWidth="1"/>
    <col min="4" max="7" width="12.58203125" style="250" customWidth="1"/>
    <col min="8" max="8" width="7.08203125" style="250" customWidth="1"/>
    <col min="9" max="9" width="15.58203125" style="250" customWidth="1"/>
    <col min="10" max="16384" width="8.5" style="250"/>
  </cols>
  <sheetData>
    <row r="1" spans="1:10" ht="39.75" customHeight="1">
      <c r="A1" s="663" t="s">
        <v>269</v>
      </c>
      <c r="B1" s="663"/>
      <c r="C1" s="663"/>
      <c r="D1" s="663"/>
      <c r="E1" s="663"/>
      <c r="F1" s="663"/>
      <c r="G1" s="663"/>
      <c r="H1" s="663"/>
      <c r="I1" s="663"/>
    </row>
    <row r="2" spans="1:10" ht="10" customHeight="1" thickBot="1">
      <c r="A2" s="251"/>
      <c r="B2" s="252"/>
    </row>
    <row r="3" spans="1:10" ht="30" customHeight="1" thickBot="1">
      <c r="A3" s="664" t="s">
        <v>262</v>
      </c>
      <c r="B3" s="665"/>
      <c r="C3" s="666"/>
      <c r="D3" s="667"/>
      <c r="E3" s="667"/>
      <c r="F3" s="667"/>
      <c r="G3" s="667"/>
      <c r="H3" s="667"/>
      <c r="I3" s="668"/>
      <c r="J3" s="253"/>
    </row>
    <row r="4" spans="1:10" ht="15" customHeight="1" thickBot="1">
      <c r="A4" s="251"/>
    </row>
    <row r="5" spans="1:10" ht="30" customHeight="1" thickBot="1">
      <c r="A5" s="256" t="s">
        <v>270</v>
      </c>
      <c r="B5" s="257"/>
      <c r="C5" s="257"/>
      <c r="D5" s="257"/>
      <c r="E5" s="257"/>
      <c r="F5" s="257"/>
      <c r="G5" s="257"/>
      <c r="H5" s="257"/>
      <c r="I5" s="258"/>
    </row>
    <row r="6" spans="1:10" ht="55" customHeight="1">
      <c r="A6" s="259" t="s">
        <v>17</v>
      </c>
      <c r="B6" s="669" t="s">
        <v>271</v>
      </c>
      <c r="C6" s="670"/>
      <c r="D6" s="671"/>
      <c r="E6" s="671"/>
      <c r="F6" s="671"/>
      <c r="G6" s="671"/>
      <c r="H6" s="671"/>
      <c r="I6" s="672"/>
    </row>
    <row r="7" spans="1:10" ht="25" customHeight="1">
      <c r="A7" s="260"/>
      <c r="B7" s="673" t="s">
        <v>272</v>
      </c>
      <c r="C7" s="676" t="s">
        <v>17</v>
      </c>
      <c r="D7" s="679" t="s">
        <v>273</v>
      </c>
      <c r="E7" s="679"/>
      <c r="F7" s="682" t="s">
        <v>274</v>
      </c>
      <c r="G7" s="682"/>
      <c r="H7" s="683"/>
      <c r="I7" s="684"/>
      <c r="J7" s="250" t="s">
        <v>275</v>
      </c>
    </row>
    <row r="8" spans="1:10" ht="25" customHeight="1">
      <c r="A8" s="262"/>
      <c r="B8" s="674"/>
      <c r="C8" s="677"/>
      <c r="D8" s="680"/>
      <c r="E8" s="680"/>
      <c r="F8" s="685" t="s">
        <v>276</v>
      </c>
      <c r="G8" s="685"/>
      <c r="H8" s="686"/>
      <c r="I8" s="687"/>
      <c r="J8" s="250" t="s">
        <v>277</v>
      </c>
    </row>
    <row r="9" spans="1:10" ht="25" customHeight="1">
      <c r="A9" s="264"/>
      <c r="B9" s="675"/>
      <c r="C9" s="678"/>
      <c r="D9" s="681"/>
      <c r="E9" s="681"/>
      <c r="F9" s="688" t="s">
        <v>278</v>
      </c>
      <c r="G9" s="688"/>
      <c r="H9" s="689"/>
      <c r="I9" s="690"/>
    </row>
    <row r="10" spans="1:10" ht="40" customHeight="1">
      <c r="A10" s="262"/>
      <c r="B10" s="265" t="s">
        <v>279</v>
      </c>
      <c r="C10" s="263" t="s">
        <v>17</v>
      </c>
      <c r="D10" s="691" t="s">
        <v>273</v>
      </c>
      <c r="E10" s="691"/>
      <c r="F10" s="692" t="s">
        <v>278</v>
      </c>
      <c r="G10" s="692"/>
      <c r="H10" s="693"/>
      <c r="I10" s="694"/>
    </row>
    <row r="11" spans="1:10" ht="55" customHeight="1">
      <c r="A11" s="266" t="s">
        <v>17</v>
      </c>
      <c r="B11" s="695" t="s">
        <v>280</v>
      </c>
      <c r="C11" s="696"/>
      <c r="D11" s="696"/>
      <c r="E11" s="696"/>
      <c r="F11" s="696"/>
      <c r="G11" s="696"/>
      <c r="H11" s="696"/>
      <c r="I11" s="697"/>
    </row>
    <row r="12" spans="1:10" ht="40" customHeight="1">
      <c r="A12" s="698" t="s">
        <v>268</v>
      </c>
      <c r="B12" s="267" t="s">
        <v>17</v>
      </c>
      <c r="C12" s="700" t="s">
        <v>266</v>
      </c>
      <c r="D12" s="701"/>
      <c r="E12" s="701"/>
      <c r="F12" s="701"/>
      <c r="G12" s="701"/>
      <c r="H12" s="701"/>
      <c r="I12" s="702"/>
    </row>
    <row r="13" spans="1:10" ht="40" customHeight="1">
      <c r="A13" s="699"/>
      <c r="B13" s="268" t="s">
        <v>17</v>
      </c>
      <c r="C13" s="703" t="s">
        <v>263</v>
      </c>
      <c r="D13" s="703"/>
      <c r="E13" s="703"/>
      <c r="F13" s="703"/>
      <c r="G13" s="703"/>
      <c r="H13" s="703"/>
      <c r="I13" s="704"/>
    </row>
    <row r="14" spans="1:10" ht="40" customHeight="1">
      <c r="A14" s="698" t="s">
        <v>281</v>
      </c>
      <c r="B14" s="267" t="s">
        <v>17</v>
      </c>
      <c r="C14" s="705" t="s">
        <v>282</v>
      </c>
      <c r="D14" s="705"/>
      <c r="E14" s="705"/>
      <c r="F14" s="705"/>
      <c r="G14" s="705"/>
      <c r="H14" s="705"/>
      <c r="I14" s="706"/>
    </row>
    <row r="15" spans="1:10" ht="40" customHeight="1">
      <c r="A15" s="699"/>
      <c r="B15" s="280"/>
      <c r="C15" s="691" t="s">
        <v>283</v>
      </c>
      <c r="D15" s="691"/>
      <c r="E15" s="691"/>
      <c r="F15" s="691"/>
      <c r="G15" s="691"/>
      <c r="H15" s="281" t="s">
        <v>17</v>
      </c>
      <c r="I15" s="282" t="s">
        <v>284</v>
      </c>
    </row>
    <row r="16" spans="1:10" ht="70" customHeight="1">
      <c r="A16" s="279" t="s">
        <v>305</v>
      </c>
      <c r="B16" s="283"/>
      <c r="C16" s="707" t="s">
        <v>306</v>
      </c>
      <c r="D16" s="707"/>
      <c r="E16" s="707"/>
      <c r="F16" s="707"/>
      <c r="G16" s="707"/>
      <c r="H16" s="284" t="s">
        <v>17</v>
      </c>
      <c r="I16" s="285" t="s">
        <v>284</v>
      </c>
    </row>
    <row r="17" spans="1:9" ht="55" customHeight="1">
      <c r="A17" s="266" t="s">
        <v>17</v>
      </c>
      <c r="B17" s="695" t="s">
        <v>285</v>
      </c>
      <c r="C17" s="696"/>
      <c r="D17" s="696"/>
      <c r="E17" s="696"/>
      <c r="F17" s="696"/>
      <c r="G17" s="696"/>
      <c r="H17" s="696"/>
      <c r="I17" s="697"/>
    </row>
    <row r="18" spans="1:9" ht="40" customHeight="1">
      <c r="A18" s="260"/>
      <c r="B18" s="261" t="s">
        <v>17</v>
      </c>
      <c r="C18" s="707" t="s">
        <v>286</v>
      </c>
      <c r="D18" s="707"/>
      <c r="E18" s="707"/>
      <c r="F18" s="708" t="s">
        <v>287</v>
      </c>
      <c r="G18" s="708"/>
      <c r="H18" s="709"/>
      <c r="I18" s="710"/>
    </row>
    <row r="19" spans="1:9" ht="55" customHeight="1">
      <c r="A19" s="266" t="s">
        <v>17</v>
      </c>
      <c r="B19" s="695" t="s">
        <v>288</v>
      </c>
      <c r="C19" s="696"/>
      <c r="D19" s="696"/>
      <c r="E19" s="696"/>
      <c r="F19" s="696"/>
      <c r="G19" s="696"/>
      <c r="H19" s="696"/>
      <c r="I19" s="697"/>
    </row>
    <row r="20" spans="1:9" ht="65.150000000000006" customHeight="1">
      <c r="A20" s="698" t="s">
        <v>267</v>
      </c>
      <c r="B20" s="267" t="s">
        <v>17</v>
      </c>
      <c r="C20" s="700" t="s">
        <v>289</v>
      </c>
      <c r="D20" s="701"/>
      <c r="E20" s="701"/>
      <c r="F20" s="701"/>
      <c r="G20" s="701"/>
      <c r="H20" s="701"/>
      <c r="I20" s="702"/>
    </row>
    <row r="21" spans="1:9" ht="45" customHeight="1">
      <c r="A21" s="715"/>
      <c r="B21" s="254" t="s">
        <v>17</v>
      </c>
      <c r="C21" s="716" t="s">
        <v>290</v>
      </c>
      <c r="D21" s="716"/>
      <c r="E21" s="716"/>
      <c r="F21" s="716"/>
      <c r="G21" s="716"/>
      <c r="H21" s="716"/>
      <c r="I21" s="717"/>
    </row>
    <row r="22" spans="1:9" ht="40" customHeight="1">
      <c r="A22" s="699"/>
      <c r="B22" s="269"/>
      <c r="C22" s="718" t="s">
        <v>291</v>
      </c>
      <c r="D22" s="718"/>
      <c r="E22" s="718"/>
      <c r="F22" s="718"/>
      <c r="G22" s="719"/>
      <c r="H22" s="720"/>
      <c r="I22" s="694"/>
    </row>
    <row r="23" spans="1:9" ht="40" customHeight="1">
      <c r="A23" s="715" t="s">
        <v>292</v>
      </c>
      <c r="B23" s="255" t="s">
        <v>17</v>
      </c>
      <c r="C23" s="723" t="s">
        <v>265</v>
      </c>
      <c r="D23" s="723"/>
      <c r="E23" s="723"/>
      <c r="F23" s="723"/>
      <c r="G23" s="723"/>
      <c r="H23" s="723"/>
      <c r="I23" s="724"/>
    </row>
    <row r="24" spans="1:9" ht="40" customHeight="1">
      <c r="A24" s="721"/>
      <c r="B24" s="254" t="s">
        <v>17</v>
      </c>
      <c r="C24" s="725" t="s">
        <v>293</v>
      </c>
      <c r="D24" s="725"/>
      <c r="E24" s="725"/>
      <c r="F24" s="725"/>
      <c r="G24" s="725"/>
      <c r="H24" s="725"/>
      <c r="I24" s="726"/>
    </row>
    <row r="25" spans="1:9" ht="40" customHeight="1">
      <c r="A25" s="721"/>
      <c r="B25" s="254" t="s">
        <v>17</v>
      </c>
      <c r="C25" s="725" t="s">
        <v>264</v>
      </c>
      <c r="D25" s="725"/>
      <c r="E25" s="725"/>
      <c r="F25" s="725"/>
      <c r="G25" s="725"/>
      <c r="H25" s="725"/>
      <c r="I25" s="726"/>
    </row>
    <row r="26" spans="1:9" ht="40" customHeight="1" thickBot="1">
      <c r="A26" s="722"/>
      <c r="B26" s="270"/>
      <c r="C26" s="727" t="s">
        <v>294</v>
      </c>
      <c r="D26" s="727"/>
      <c r="E26" s="727"/>
      <c r="F26" s="727"/>
      <c r="G26" s="727"/>
      <c r="H26" s="271" t="s">
        <v>17</v>
      </c>
      <c r="I26" s="272" t="s">
        <v>284</v>
      </c>
    </row>
    <row r="27" spans="1:9" ht="30" customHeight="1" thickBot="1">
      <c r="A27" s="256" t="s">
        <v>295</v>
      </c>
      <c r="B27" s="257"/>
      <c r="C27" s="257"/>
      <c r="D27" s="257"/>
      <c r="E27" s="257"/>
      <c r="F27" s="257"/>
      <c r="G27" s="257"/>
      <c r="H27" s="257"/>
      <c r="I27" s="258"/>
    </row>
    <row r="28" spans="1:9" ht="40" customHeight="1">
      <c r="A28" s="711" t="s">
        <v>296</v>
      </c>
      <c r="B28" s="712"/>
      <c r="C28" s="712"/>
      <c r="D28" s="712"/>
      <c r="E28" s="712"/>
      <c r="F28" s="712"/>
      <c r="G28" s="712"/>
      <c r="H28" s="273" t="s">
        <v>17</v>
      </c>
      <c r="I28" s="274" t="s">
        <v>284</v>
      </c>
    </row>
    <row r="29" spans="1:9" ht="40" customHeight="1" thickBot="1">
      <c r="A29" s="713" t="s">
        <v>297</v>
      </c>
      <c r="B29" s="714"/>
      <c r="C29" s="714"/>
      <c r="D29" s="714"/>
      <c r="E29" s="714"/>
      <c r="F29" s="714"/>
      <c r="G29" s="714"/>
      <c r="H29" s="275" t="s">
        <v>17</v>
      </c>
      <c r="I29" s="276" t="s">
        <v>284</v>
      </c>
    </row>
  </sheetData>
  <mergeCells count="41">
    <mergeCell ref="A28:G28"/>
    <mergeCell ref="A29:G29"/>
    <mergeCell ref="A20:A22"/>
    <mergeCell ref="C20:I20"/>
    <mergeCell ref="C21:I21"/>
    <mergeCell ref="C22:G22"/>
    <mergeCell ref="H22:I22"/>
    <mergeCell ref="A23:A26"/>
    <mergeCell ref="C23:I23"/>
    <mergeCell ref="C24:I24"/>
    <mergeCell ref="C25:I25"/>
    <mergeCell ref="C26:G26"/>
    <mergeCell ref="A12:A13"/>
    <mergeCell ref="C12:I12"/>
    <mergeCell ref="C13:I13"/>
    <mergeCell ref="A14:A15"/>
    <mergeCell ref="C14:I14"/>
    <mergeCell ref="C15:G15"/>
    <mergeCell ref="D10:E10"/>
    <mergeCell ref="F10:G10"/>
    <mergeCell ref="H10:I10"/>
    <mergeCell ref="B19:I19"/>
    <mergeCell ref="B11:I11"/>
    <mergeCell ref="C16:G16"/>
    <mergeCell ref="B17:I17"/>
    <mergeCell ref="C18:E18"/>
    <mergeCell ref="F18:G18"/>
    <mergeCell ref="H18:I18"/>
    <mergeCell ref="A1:I1"/>
    <mergeCell ref="A3:B3"/>
    <mergeCell ref="C3:I3"/>
    <mergeCell ref="B6:I6"/>
    <mergeCell ref="B7:B9"/>
    <mergeCell ref="C7:C9"/>
    <mergeCell ref="D7:E9"/>
    <mergeCell ref="F7:G7"/>
    <mergeCell ref="H7:I7"/>
    <mergeCell ref="F8:G8"/>
    <mergeCell ref="H8:I8"/>
    <mergeCell ref="F9:G9"/>
    <mergeCell ref="H9:I9"/>
  </mergeCells>
  <phoneticPr fontId="1"/>
  <conditionalFormatting sqref="A6 A11 B12:B15 B20:B21 B23:B25">
    <cfRule type="containsText" dxfId="69" priority="12" operator="containsText" text="□">
      <formula>NOT(ISERROR(SEARCH("□",A6)))</formula>
    </cfRule>
  </conditionalFormatting>
  <conditionalFormatting sqref="A17 A19">
    <cfRule type="containsText" dxfId="68" priority="9" operator="containsText" text="□">
      <formula>NOT(ISERROR(SEARCH("□",A17)))</formula>
    </cfRule>
  </conditionalFormatting>
  <conditionalFormatting sqref="B18">
    <cfRule type="containsText" dxfId="67" priority="2" operator="containsText" text="□">
      <formula>NOT(ISERROR(SEARCH("□",B18)))</formula>
    </cfRule>
  </conditionalFormatting>
  <conditionalFormatting sqref="C7">
    <cfRule type="containsText" dxfId="66" priority="7" operator="containsText" text="□">
      <formula>NOT(ISERROR(SEARCH("□",C7)))</formula>
    </cfRule>
  </conditionalFormatting>
  <conditionalFormatting sqref="C10">
    <cfRule type="containsText" dxfId="65" priority="4" operator="containsText" text="□">
      <formula>NOT(ISERROR(SEARCH("□",C10)))</formula>
    </cfRule>
  </conditionalFormatting>
  <conditionalFormatting sqref="C3:I3">
    <cfRule type="containsBlanks" dxfId="64" priority="13">
      <formula>LEN(TRIM(C3))=0</formula>
    </cfRule>
  </conditionalFormatting>
  <conditionalFormatting sqref="H10">
    <cfRule type="expression" dxfId="63" priority="5">
      <formula>H10&lt;&gt;""</formula>
    </cfRule>
  </conditionalFormatting>
  <conditionalFormatting sqref="H15:H16">
    <cfRule type="containsText" dxfId="62" priority="11" operator="containsText" text="□">
      <formula>NOT(ISERROR(SEARCH("□",H15)))</formula>
    </cfRule>
  </conditionalFormatting>
  <conditionalFormatting sqref="H18">
    <cfRule type="expression" dxfId="61" priority="3">
      <formula>H18&lt;&gt;""</formula>
    </cfRule>
  </conditionalFormatting>
  <conditionalFormatting sqref="H26">
    <cfRule type="containsText" dxfId="60" priority="10" operator="containsText" text="□">
      <formula>NOT(ISERROR(SEARCH("□",H26)))</formula>
    </cfRule>
  </conditionalFormatting>
  <conditionalFormatting sqref="H28:H29">
    <cfRule type="containsText" dxfId="59" priority="1" operator="containsText" text="□">
      <formula>NOT(ISERROR(SEARCH("□",H28)))</formula>
    </cfRule>
  </conditionalFormatting>
  <conditionalFormatting sqref="H7:I9">
    <cfRule type="expression" dxfId="58" priority="6">
      <formula>H7&lt;&gt;""</formula>
    </cfRule>
  </conditionalFormatting>
  <conditionalFormatting sqref="H22:I22">
    <cfRule type="expression" dxfId="57" priority="8">
      <formula>H22&lt;&gt;""</formula>
    </cfRule>
  </conditionalFormatting>
  <dataValidations count="2">
    <dataValidation type="list" allowBlank="1" showInputMessage="1" showErrorMessage="1" sqref="H7:I7" xr:uid="{5113894B-1B56-4907-B4E3-C294C2625A26}">
      <formula1>"SuMPO EPD,EPD Hub,その他"</formula1>
    </dataValidation>
    <dataValidation type="list" allowBlank="1" showInputMessage="1" showErrorMessage="1" sqref="B18 C10 B12:B15 B20:B21 B23:B25 H26 A6 A11 H15:H16 A17 A19 C7 H28:H29" xr:uid="{42912230-B6ED-4C35-9B7A-476D5D5F7E90}">
      <formula1>"□,■"</formula1>
    </dataValidation>
  </dataValidations>
  <printOptions horizontalCentered="1"/>
  <pageMargins left="0.39370078740157483" right="0.39370078740157483" top="0.39370078740157483" bottom="0.59055118110236227" header="0" footer="0"/>
  <pageSetup paperSize="9" scale="65"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17708-DE57-46B6-BBB1-494630D60E6C}">
  <sheetPr>
    <tabColor theme="7"/>
    <pageSetUpPr fitToPage="1"/>
  </sheetPr>
  <dimension ref="A1:K46"/>
  <sheetViews>
    <sheetView showGridLines="0" view="pageBreakPreview" zoomScaleNormal="100" zoomScaleSheetLayoutView="100" workbookViewId="0">
      <selection activeCell="A5" sqref="A5:J25"/>
    </sheetView>
  </sheetViews>
  <sheetFormatPr defaultColWidth="9" defaultRowHeight="18"/>
  <cols>
    <col min="1" max="32" width="10.58203125" style="10" customWidth="1"/>
    <col min="33" max="16384" width="9" style="10"/>
  </cols>
  <sheetData>
    <row r="1" spans="1:11" ht="20.149999999999999" customHeight="1">
      <c r="A1" s="10" t="s">
        <v>176</v>
      </c>
      <c r="J1" s="96"/>
    </row>
    <row r="2" spans="1:11" ht="12.65" customHeight="1">
      <c r="A2" s="19"/>
    </row>
    <row r="3" spans="1:11" ht="28.5" customHeight="1" thickBot="1">
      <c r="A3" s="20" t="s">
        <v>27</v>
      </c>
    </row>
    <row r="4" spans="1:11" ht="20.149999999999999" customHeight="1">
      <c r="A4" s="492" t="s">
        <v>28</v>
      </c>
      <c r="B4" s="493"/>
      <c r="C4" s="493"/>
      <c r="D4" s="493"/>
      <c r="E4" s="493"/>
      <c r="F4" s="493"/>
      <c r="G4" s="493"/>
      <c r="H4" s="493"/>
      <c r="I4" s="493"/>
      <c r="J4" s="494"/>
      <c r="K4" s="97" t="s">
        <v>145</v>
      </c>
    </row>
    <row r="5" spans="1:11" ht="20.149999999999999" customHeight="1">
      <c r="A5" s="728" t="s">
        <v>226</v>
      </c>
      <c r="B5" s="729"/>
      <c r="C5" s="729"/>
      <c r="D5" s="729"/>
      <c r="E5" s="729"/>
      <c r="F5" s="729"/>
      <c r="G5" s="729"/>
      <c r="H5" s="729"/>
      <c r="I5" s="729"/>
      <c r="J5" s="730"/>
      <c r="K5" s="97" t="s">
        <v>223</v>
      </c>
    </row>
    <row r="6" spans="1:11" ht="20.149999999999999" customHeight="1">
      <c r="A6" s="731"/>
      <c r="B6" s="732"/>
      <c r="C6" s="732"/>
      <c r="D6" s="732"/>
      <c r="E6" s="732"/>
      <c r="F6" s="732"/>
      <c r="G6" s="732"/>
      <c r="H6" s="732"/>
      <c r="I6" s="732"/>
      <c r="J6" s="733"/>
    </row>
    <row r="7" spans="1:11" ht="20.149999999999999" customHeight="1">
      <c r="A7" s="731"/>
      <c r="B7" s="732"/>
      <c r="C7" s="732"/>
      <c r="D7" s="732"/>
      <c r="E7" s="732"/>
      <c r="F7" s="732"/>
      <c r="G7" s="732"/>
      <c r="H7" s="732"/>
      <c r="I7" s="732"/>
      <c r="J7" s="733"/>
    </row>
    <row r="8" spans="1:11" ht="20.149999999999999" customHeight="1">
      <c r="A8" s="731"/>
      <c r="B8" s="732"/>
      <c r="C8" s="732"/>
      <c r="D8" s="732"/>
      <c r="E8" s="732"/>
      <c r="F8" s="732"/>
      <c r="G8" s="732"/>
      <c r="H8" s="732"/>
      <c r="I8" s="732"/>
      <c r="J8" s="733"/>
    </row>
    <row r="9" spans="1:11" ht="20.149999999999999" customHeight="1">
      <c r="A9" s="731"/>
      <c r="B9" s="732"/>
      <c r="C9" s="732"/>
      <c r="D9" s="732"/>
      <c r="E9" s="732"/>
      <c r="F9" s="732"/>
      <c r="G9" s="732"/>
      <c r="H9" s="732"/>
      <c r="I9" s="732"/>
      <c r="J9" s="733"/>
    </row>
    <row r="10" spans="1:11" ht="20.149999999999999" customHeight="1">
      <c r="A10" s="731"/>
      <c r="B10" s="732"/>
      <c r="C10" s="732"/>
      <c r="D10" s="732"/>
      <c r="E10" s="732"/>
      <c r="F10" s="732"/>
      <c r="G10" s="732"/>
      <c r="H10" s="732"/>
      <c r="I10" s="732"/>
      <c r="J10" s="733"/>
    </row>
    <row r="11" spans="1:11" ht="20.149999999999999" customHeight="1">
      <c r="A11" s="731"/>
      <c r="B11" s="732"/>
      <c r="C11" s="732"/>
      <c r="D11" s="732"/>
      <c r="E11" s="732"/>
      <c r="F11" s="732"/>
      <c r="G11" s="732"/>
      <c r="H11" s="732"/>
      <c r="I11" s="732"/>
      <c r="J11" s="733"/>
    </row>
    <row r="12" spans="1:11" ht="20.149999999999999" customHeight="1">
      <c r="A12" s="731"/>
      <c r="B12" s="732"/>
      <c r="C12" s="732"/>
      <c r="D12" s="732"/>
      <c r="E12" s="732"/>
      <c r="F12" s="732"/>
      <c r="G12" s="732"/>
      <c r="H12" s="732"/>
      <c r="I12" s="732"/>
      <c r="J12" s="733"/>
    </row>
    <row r="13" spans="1:11" ht="20.149999999999999" customHeight="1">
      <c r="A13" s="731"/>
      <c r="B13" s="732"/>
      <c r="C13" s="732"/>
      <c r="D13" s="732"/>
      <c r="E13" s="732"/>
      <c r="F13" s="732"/>
      <c r="G13" s="732"/>
      <c r="H13" s="732"/>
      <c r="I13" s="732"/>
      <c r="J13" s="733"/>
    </row>
    <row r="14" spans="1:11">
      <c r="A14" s="731"/>
      <c r="B14" s="732"/>
      <c r="C14" s="732"/>
      <c r="D14" s="732"/>
      <c r="E14" s="732"/>
      <c r="F14" s="732"/>
      <c r="G14" s="732"/>
      <c r="H14" s="732"/>
      <c r="I14" s="732"/>
      <c r="J14" s="733"/>
    </row>
    <row r="15" spans="1:11">
      <c r="A15" s="731"/>
      <c r="B15" s="732"/>
      <c r="C15" s="732"/>
      <c r="D15" s="732"/>
      <c r="E15" s="732"/>
      <c r="F15" s="732"/>
      <c r="G15" s="732"/>
      <c r="H15" s="732"/>
      <c r="I15" s="732"/>
      <c r="J15" s="733"/>
    </row>
    <row r="16" spans="1:11">
      <c r="A16" s="731"/>
      <c r="B16" s="732"/>
      <c r="C16" s="732"/>
      <c r="D16" s="732"/>
      <c r="E16" s="732"/>
      <c r="F16" s="732"/>
      <c r="G16" s="732"/>
      <c r="H16" s="732"/>
      <c r="I16" s="732"/>
      <c r="J16" s="733"/>
    </row>
    <row r="17" spans="1:10">
      <c r="A17" s="731"/>
      <c r="B17" s="732"/>
      <c r="C17" s="732"/>
      <c r="D17" s="732"/>
      <c r="E17" s="732"/>
      <c r="F17" s="732"/>
      <c r="G17" s="732"/>
      <c r="H17" s="732"/>
      <c r="I17" s="732"/>
      <c r="J17" s="733"/>
    </row>
    <row r="18" spans="1:10">
      <c r="A18" s="731"/>
      <c r="B18" s="732"/>
      <c r="C18" s="732"/>
      <c r="D18" s="732"/>
      <c r="E18" s="732"/>
      <c r="F18" s="732"/>
      <c r="G18" s="732"/>
      <c r="H18" s="732"/>
      <c r="I18" s="732"/>
      <c r="J18" s="733"/>
    </row>
    <row r="19" spans="1:10">
      <c r="A19" s="731"/>
      <c r="B19" s="732"/>
      <c r="C19" s="732"/>
      <c r="D19" s="732"/>
      <c r="E19" s="732"/>
      <c r="F19" s="732"/>
      <c r="G19" s="732"/>
      <c r="H19" s="732"/>
      <c r="I19" s="732"/>
      <c r="J19" s="733"/>
    </row>
    <row r="20" spans="1:10">
      <c r="A20" s="731"/>
      <c r="B20" s="732"/>
      <c r="C20" s="732"/>
      <c r="D20" s="732"/>
      <c r="E20" s="732"/>
      <c r="F20" s="732"/>
      <c r="G20" s="732"/>
      <c r="H20" s="732"/>
      <c r="I20" s="732"/>
      <c r="J20" s="733"/>
    </row>
    <row r="21" spans="1:10">
      <c r="A21" s="731"/>
      <c r="B21" s="732"/>
      <c r="C21" s="732"/>
      <c r="D21" s="732"/>
      <c r="E21" s="732"/>
      <c r="F21" s="732"/>
      <c r="G21" s="732"/>
      <c r="H21" s="732"/>
      <c r="I21" s="732"/>
      <c r="J21" s="733"/>
    </row>
    <row r="22" spans="1:10">
      <c r="A22" s="731"/>
      <c r="B22" s="732"/>
      <c r="C22" s="732"/>
      <c r="D22" s="732"/>
      <c r="E22" s="732"/>
      <c r="F22" s="732"/>
      <c r="G22" s="732"/>
      <c r="H22" s="732"/>
      <c r="I22" s="732"/>
      <c r="J22" s="733"/>
    </row>
    <row r="23" spans="1:10">
      <c r="A23" s="731"/>
      <c r="B23" s="732"/>
      <c r="C23" s="732"/>
      <c r="D23" s="732"/>
      <c r="E23" s="732"/>
      <c r="F23" s="732"/>
      <c r="G23" s="732"/>
      <c r="H23" s="732"/>
      <c r="I23" s="732"/>
      <c r="J23" s="733"/>
    </row>
    <row r="24" spans="1:10">
      <c r="A24" s="731"/>
      <c r="B24" s="732"/>
      <c r="C24" s="732"/>
      <c r="D24" s="732"/>
      <c r="E24" s="732"/>
      <c r="F24" s="732"/>
      <c r="G24" s="732"/>
      <c r="H24" s="732"/>
      <c r="I24" s="732"/>
      <c r="J24" s="733"/>
    </row>
    <row r="25" spans="1:10">
      <c r="A25" s="734"/>
      <c r="B25" s="735"/>
      <c r="C25" s="735"/>
      <c r="D25" s="735"/>
      <c r="E25" s="735"/>
      <c r="F25" s="735"/>
      <c r="G25" s="735"/>
      <c r="H25" s="735"/>
      <c r="I25" s="735"/>
      <c r="J25" s="736"/>
    </row>
    <row r="26" spans="1:10">
      <c r="A26" s="504" t="s">
        <v>29</v>
      </c>
      <c r="B26" s="505"/>
      <c r="C26" s="505"/>
      <c r="D26" s="505"/>
      <c r="E26" s="506"/>
      <c r="F26" s="507" t="s">
        <v>30</v>
      </c>
      <c r="G26" s="505"/>
      <c r="H26" s="505"/>
      <c r="I26" s="505"/>
      <c r="J26" s="508"/>
    </row>
    <row r="27" spans="1:10">
      <c r="A27" s="728" t="s">
        <v>218</v>
      </c>
      <c r="B27" s="729"/>
      <c r="C27" s="729"/>
      <c r="D27" s="729"/>
      <c r="E27" s="737"/>
      <c r="F27" s="742" t="s">
        <v>219</v>
      </c>
      <c r="G27" s="729"/>
      <c r="H27" s="729"/>
      <c r="I27" s="729"/>
      <c r="J27" s="730"/>
    </row>
    <row r="28" spans="1:10">
      <c r="A28" s="731"/>
      <c r="B28" s="732"/>
      <c r="C28" s="732"/>
      <c r="D28" s="732"/>
      <c r="E28" s="738"/>
      <c r="F28" s="743"/>
      <c r="G28" s="732"/>
      <c r="H28" s="732"/>
      <c r="I28" s="732"/>
      <c r="J28" s="733"/>
    </row>
    <row r="29" spans="1:10">
      <c r="A29" s="731"/>
      <c r="B29" s="732"/>
      <c r="C29" s="732"/>
      <c r="D29" s="732"/>
      <c r="E29" s="738"/>
      <c r="F29" s="743"/>
      <c r="G29" s="732"/>
      <c r="H29" s="732"/>
      <c r="I29" s="732"/>
      <c r="J29" s="733"/>
    </row>
    <row r="30" spans="1:10">
      <c r="A30" s="731"/>
      <c r="B30" s="732"/>
      <c r="C30" s="732"/>
      <c r="D30" s="732"/>
      <c r="E30" s="738"/>
      <c r="F30" s="743"/>
      <c r="G30" s="732"/>
      <c r="H30" s="732"/>
      <c r="I30" s="732"/>
      <c r="J30" s="733"/>
    </row>
    <row r="31" spans="1:10">
      <c r="A31" s="731"/>
      <c r="B31" s="732"/>
      <c r="C31" s="732"/>
      <c r="D31" s="732"/>
      <c r="E31" s="738"/>
      <c r="F31" s="743"/>
      <c r="G31" s="732"/>
      <c r="H31" s="732"/>
      <c r="I31" s="732"/>
      <c r="J31" s="733"/>
    </row>
    <row r="32" spans="1:10">
      <c r="A32" s="731"/>
      <c r="B32" s="732"/>
      <c r="C32" s="732"/>
      <c r="D32" s="732"/>
      <c r="E32" s="738"/>
      <c r="F32" s="743"/>
      <c r="G32" s="732"/>
      <c r="H32" s="732"/>
      <c r="I32" s="732"/>
      <c r="J32" s="733"/>
    </row>
    <row r="33" spans="1:10">
      <c r="A33" s="731"/>
      <c r="B33" s="732"/>
      <c r="C33" s="732"/>
      <c r="D33" s="732"/>
      <c r="E33" s="738"/>
      <c r="F33" s="743"/>
      <c r="G33" s="732"/>
      <c r="H33" s="732"/>
      <c r="I33" s="732"/>
      <c r="J33" s="733"/>
    </row>
    <row r="34" spans="1:10">
      <c r="A34" s="731"/>
      <c r="B34" s="732"/>
      <c r="C34" s="732"/>
      <c r="D34" s="732"/>
      <c r="E34" s="738"/>
      <c r="F34" s="743"/>
      <c r="G34" s="732"/>
      <c r="H34" s="732"/>
      <c r="I34" s="732"/>
      <c r="J34" s="733"/>
    </row>
    <row r="35" spans="1:10">
      <c r="A35" s="731"/>
      <c r="B35" s="732"/>
      <c r="C35" s="732"/>
      <c r="D35" s="732"/>
      <c r="E35" s="738"/>
      <c r="F35" s="743"/>
      <c r="G35" s="732"/>
      <c r="H35" s="732"/>
      <c r="I35" s="732"/>
      <c r="J35" s="733"/>
    </row>
    <row r="36" spans="1:10">
      <c r="A36" s="731"/>
      <c r="B36" s="732"/>
      <c r="C36" s="732"/>
      <c r="D36" s="732"/>
      <c r="E36" s="738"/>
      <c r="F36" s="743"/>
      <c r="G36" s="732"/>
      <c r="H36" s="732"/>
      <c r="I36" s="732"/>
      <c r="J36" s="733"/>
    </row>
    <row r="37" spans="1:10">
      <c r="A37" s="731"/>
      <c r="B37" s="732"/>
      <c r="C37" s="732"/>
      <c r="D37" s="732"/>
      <c r="E37" s="738"/>
      <c r="F37" s="743"/>
      <c r="G37" s="732"/>
      <c r="H37" s="732"/>
      <c r="I37" s="732"/>
      <c r="J37" s="733"/>
    </row>
    <row r="38" spans="1:10">
      <c r="A38" s="731"/>
      <c r="B38" s="732"/>
      <c r="C38" s="732"/>
      <c r="D38" s="732"/>
      <c r="E38" s="738"/>
      <c r="F38" s="743"/>
      <c r="G38" s="732"/>
      <c r="H38" s="732"/>
      <c r="I38" s="732"/>
      <c r="J38" s="733"/>
    </row>
    <row r="39" spans="1:10">
      <c r="A39" s="731"/>
      <c r="B39" s="732"/>
      <c r="C39" s="732"/>
      <c r="D39" s="732"/>
      <c r="E39" s="738"/>
      <c r="F39" s="743"/>
      <c r="G39" s="732"/>
      <c r="H39" s="732"/>
      <c r="I39" s="732"/>
      <c r="J39" s="733"/>
    </row>
    <row r="40" spans="1:10">
      <c r="A40" s="731"/>
      <c r="B40" s="732"/>
      <c r="C40" s="732"/>
      <c r="D40" s="732"/>
      <c r="E40" s="738"/>
      <c r="F40" s="743"/>
      <c r="G40" s="732"/>
      <c r="H40" s="732"/>
      <c r="I40" s="732"/>
      <c r="J40" s="733"/>
    </row>
    <row r="41" spans="1:10">
      <c r="A41" s="731"/>
      <c r="B41" s="732"/>
      <c r="C41" s="732"/>
      <c r="D41" s="732"/>
      <c r="E41" s="738"/>
      <c r="F41" s="743"/>
      <c r="G41" s="732"/>
      <c r="H41" s="732"/>
      <c r="I41" s="732"/>
      <c r="J41" s="733"/>
    </row>
    <row r="42" spans="1:10">
      <c r="A42" s="731"/>
      <c r="B42" s="732"/>
      <c r="C42" s="732"/>
      <c r="D42" s="732"/>
      <c r="E42" s="738"/>
      <c r="F42" s="743"/>
      <c r="G42" s="732"/>
      <c r="H42" s="732"/>
      <c r="I42" s="732"/>
      <c r="J42" s="733"/>
    </row>
    <row r="43" spans="1:10">
      <c r="A43" s="731"/>
      <c r="B43" s="732"/>
      <c r="C43" s="732"/>
      <c r="D43" s="732"/>
      <c r="E43" s="738"/>
      <c r="F43" s="743"/>
      <c r="G43" s="732"/>
      <c r="H43" s="732"/>
      <c r="I43" s="732"/>
      <c r="J43" s="733"/>
    </row>
    <row r="44" spans="1:10">
      <c r="A44" s="731"/>
      <c r="B44" s="732"/>
      <c r="C44" s="732"/>
      <c r="D44" s="732"/>
      <c r="E44" s="738"/>
      <c r="F44" s="743"/>
      <c r="G44" s="732"/>
      <c r="H44" s="732"/>
      <c r="I44" s="732"/>
      <c r="J44" s="733"/>
    </row>
    <row r="45" spans="1:10">
      <c r="A45" s="731"/>
      <c r="B45" s="732"/>
      <c r="C45" s="732"/>
      <c r="D45" s="732"/>
      <c r="E45" s="738"/>
      <c r="F45" s="743"/>
      <c r="G45" s="732"/>
      <c r="H45" s="732"/>
      <c r="I45" s="732"/>
      <c r="J45" s="733"/>
    </row>
    <row r="46" spans="1:10" ht="18.5" thickBot="1">
      <c r="A46" s="739"/>
      <c r="B46" s="740"/>
      <c r="C46" s="740"/>
      <c r="D46" s="740"/>
      <c r="E46" s="741"/>
      <c r="F46" s="744"/>
      <c r="G46" s="740"/>
      <c r="H46" s="740"/>
      <c r="I46" s="740"/>
      <c r="J46" s="745"/>
    </row>
  </sheetData>
  <mergeCells count="6">
    <mergeCell ref="A4:J4"/>
    <mergeCell ref="A5:J25"/>
    <mergeCell ref="A26:E26"/>
    <mergeCell ref="F26:J26"/>
    <mergeCell ref="A27:E46"/>
    <mergeCell ref="F27:J46"/>
  </mergeCells>
  <phoneticPr fontId="1"/>
  <pageMargins left="0.70866141732283472" right="0.51181102362204722" top="0.35433070866141736" bottom="0.15748031496062992" header="0.31496062992125984" footer="0.31496062992125984"/>
  <pageSetup paperSize="9" scale="78"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E40D4-6F01-4F52-AB18-DAB67C381DD5}">
  <sheetPr>
    <tabColor theme="7"/>
    <pageSetUpPr fitToPage="1"/>
  </sheetPr>
  <dimension ref="A1:O91"/>
  <sheetViews>
    <sheetView showGridLines="0" view="pageBreakPreview" zoomScale="75" zoomScaleNormal="100" zoomScaleSheetLayoutView="75" workbookViewId="0">
      <selection activeCell="B2" sqref="B2:E2"/>
    </sheetView>
  </sheetViews>
  <sheetFormatPr defaultColWidth="9" defaultRowHeight="15" customHeight="1"/>
  <cols>
    <col min="1" max="1" width="4.08203125" style="10" bestFit="1" customWidth="1"/>
    <col min="2" max="3" width="30.58203125" style="10" customWidth="1"/>
    <col min="4" max="7" width="15.58203125" style="10" customWidth="1"/>
    <col min="8" max="11" width="18.25" style="10" customWidth="1"/>
    <col min="12" max="12" width="7.58203125" style="10" bestFit="1" customWidth="1"/>
    <col min="13" max="13" width="18.25" style="10" customWidth="1"/>
    <col min="14" max="14" width="2.08203125" style="10" customWidth="1"/>
    <col min="15" max="15" width="9" style="10"/>
    <col min="16" max="18" width="12" style="10" customWidth="1"/>
    <col min="19" max="19" width="15.25" style="10" customWidth="1"/>
    <col min="20" max="20" width="18.08203125" style="10" bestFit="1" customWidth="1"/>
    <col min="21" max="22" width="21" style="10" bestFit="1" customWidth="1"/>
    <col min="23" max="24" width="16.58203125" style="10" customWidth="1"/>
    <col min="25" max="25" width="10.58203125" style="10" customWidth="1"/>
    <col min="26" max="16384" width="9" style="10"/>
  </cols>
  <sheetData>
    <row r="1" spans="1:15" ht="30" customHeight="1">
      <c r="B1" s="98" t="s">
        <v>165</v>
      </c>
      <c r="C1" s="98"/>
      <c r="D1" s="98"/>
      <c r="E1" s="98"/>
      <c r="M1" s="22"/>
    </row>
    <row r="2" spans="1:15" ht="25" customHeight="1">
      <c r="B2" s="544" t="s">
        <v>166</v>
      </c>
      <c r="C2" s="544"/>
      <c r="D2" s="544"/>
      <c r="E2" s="544"/>
      <c r="O2" s="227" t="s">
        <v>225</v>
      </c>
    </row>
    <row r="3" spans="1:15" ht="25" customHeight="1" thickBot="1">
      <c r="B3" s="535" t="s">
        <v>9</v>
      </c>
      <c r="C3" s="535"/>
      <c r="D3" s="751"/>
      <c r="E3" s="751"/>
      <c r="F3" s="13"/>
      <c r="M3" s="99" t="s">
        <v>31</v>
      </c>
    </row>
    <row r="4" spans="1:15" ht="18" customHeight="1" thickBot="1">
      <c r="B4" s="549" t="s">
        <v>96</v>
      </c>
      <c r="C4" s="550"/>
      <c r="D4" s="100" t="s">
        <v>33</v>
      </c>
      <c r="E4" s="101" t="s">
        <v>34</v>
      </c>
      <c r="F4" s="13"/>
      <c r="M4" s="102" t="s">
        <v>35</v>
      </c>
    </row>
    <row r="5" spans="1:15" ht="25" customHeight="1">
      <c r="B5" s="551"/>
      <c r="C5" s="552"/>
      <c r="D5" s="103"/>
      <c r="E5" s="103"/>
      <c r="F5" s="13"/>
    </row>
    <row r="6" spans="1:15" ht="18" customHeight="1">
      <c r="B6" s="13"/>
      <c r="C6" s="13"/>
      <c r="D6" s="25"/>
      <c r="E6" s="25"/>
      <c r="F6" s="13"/>
    </row>
    <row r="7" spans="1:15" ht="15" customHeight="1">
      <c r="B7" s="13"/>
      <c r="C7" s="13"/>
      <c r="D7" s="25"/>
      <c r="E7" s="25"/>
    </row>
    <row r="8" spans="1:15" ht="18" customHeight="1">
      <c r="B8" s="9" t="s">
        <v>36</v>
      </c>
    </row>
    <row r="9" spans="1:15" ht="12.75" customHeight="1">
      <c r="B9" s="26"/>
    </row>
    <row r="10" spans="1:15" ht="18" customHeight="1">
      <c r="B10" s="9" t="s">
        <v>37</v>
      </c>
      <c r="K10" s="27"/>
    </row>
    <row r="11" spans="1:15" ht="31.5" customHeight="1">
      <c r="A11" s="165"/>
      <c r="B11" s="542" t="s">
        <v>38</v>
      </c>
      <c r="C11" s="553"/>
      <c r="D11" s="553"/>
      <c r="E11" s="536"/>
      <c r="F11" s="525" t="s">
        <v>32</v>
      </c>
      <c r="G11" s="543"/>
      <c r="H11" s="104" t="s">
        <v>97</v>
      </c>
      <c r="I11" s="534" t="s">
        <v>40</v>
      </c>
      <c r="J11" s="534" t="s">
        <v>41</v>
      </c>
      <c r="K11" s="525" t="s">
        <v>42</v>
      </c>
      <c r="L11" s="536"/>
      <c r="M11" s="522" t="s">
        <v>148</v>
      </c>
    </row>
    <row r="12" spans="1:15" ht="22" customHeight="1">
      <c r="A12" s="165"/>
      <c r="B12" s="104" t="s">
        <v>43</v>
      </c>
      <c r="C12" s="104" t="s">
        <v>44</v>
      </c>
      <c r="D12" s="104" t="s">
        <v>45</v>
      </c>
      <c r="E12" s="104" t="s">
        <v>46</v>
      </c>
      <c r="F12" s="104" t="s">
        <v>33</v>
      </c>
      <c r="G12" s="104" t="s">
        <v>34</v>
      </c>
      <c r="H12" s="105" t="s">
        <v>149</v>
      </c>
      <c r="I12" s="534"/>
      <c r="J12" s="535"/>
      <c r="K12" s="106"/>
      <c r="L12" s="30" t="s">
        <v>47</v>
      </c>
      <c r="M12" s="524"/>
    </row>
    <row r="13" spans="1:15" ht="22" customHeight="1">
      <c r="A13" s="165">
        <v>1</v>
      </c>
      <c r="B13" s="107"/>
      <c r="C13" s="107"/>
      <c r="D13" s="107"/>
      <c r="E13" s="107"/>
      <c r="F13" s="108"/>
      <c r="G13" s="108"/>
      <c r="H13" s="109"/>
      <c r="I13" s="110"/>
      <c r="J13" s="110"/>
      <c r="K13" s="107"/>
      <c r="L13" s="107"/>
      <c r="M13" s="111">
        <f>ROUNDDOWN(IF(AND(I13="",J13=""),H13,H13*I13*J13),0)</f>
        <v>0</v>
      </c>
    </row>
    <row r="14" spans="1:15" ht="22" customHeight="1">
      <c r="A14" s="165">
        <v>2</v>
      </c>
      <c r="B14" s="107"/>
      <c r="C14" s="107"/>
      <c r="D14" s="107"/>
      <c r="E14" s="107"/>
      <c r="F14" s="108"/>
      <c r="G14" s="108"/>
      <c r="H14" s="109"/>
      <c r="I14" s="110"/>
      <c r="J14" s="110"/>
      <c r="K14" s="107"/>
      <c r="L14" s="107"/>
      <c r="M14" s="111">
        <f t="shared" ref="M14:M24" si="0">ROUNDDOWN(IF(AND(I14="",J14=""),H14,H14*I14*J14),0)</f>
        <v>0</v>
      </c>
    </row>
    <row r="15" spans="1:15" ht="22" customHeight="1">
      <c r="A15" s="165">
        <v>3</v>
      </c>
      <c r="B15" s="107"/>
      <c r="C15" s="107"/>
      <c r="D15" s="107"/>
      <c r="E15" s="107"/>
      <c r="F15" s="108"/>
      <c r="G15" s="108"/>
      <c r="H15" s="109"/>
      <c r="I15" s="110"/>
      <c r="J15" s="110"/>
      <c r="K15" s="107"/>
      <c r="L15" s="107"/>
      <c r="M15" s="112">
        <f t="shared" si="0"/>
        <v>0</v>
      </c>
    </row>
    <row r="16" spans="1:15" ht="22" customHeight="1">
      <c r="A16" s="165">
        <v>4</v>
      </c>
      <c r="B16" s="107"/>
      <c r="C16" s="107"/>
      <c r="D16" s="107"/>
      <c r="E16" s="107"/>
      <c r="F16" s="108"/>
      <c r="G16" s="108"/>
      <c r="H16" s="109"/>
      <c r="I16" s="110"/>
      <c r="J16" s="110"/>
      <c r="K16" s="107"/>
      <c r="L16" s="107"/>
      <c r="M16" s="112">
        <f t="shared" si="0"/>
        <v>0</v>
      </c>
    </row>
    <row r="17" spans="1:13" ht="22" customHeight="1">
      <c r="A17" s="165">
        <v>5</v>
      </c>
      <c r="B17" s="107"/>
      <c r="C17" s="107"/>
      <c r="D17" s="107"/>
      <c r="E17" s="107"/>
      <c r="F17" s="108"/>
      <c r="G17" s="108"/>
      <c r="H17" s="109"/>
      <c r="I17" s="110"/>
      <c r="J17" s="110"/>
      <c r="K17" s="107"/>
      <c r="L17" s="107"/>
      <c r="M17" s="112">
        <f t="shared" si="0"/>
        <v>0</v>
      </c>
    </row>
    <row r="18" spans="1:13" ht="22" customHeight="1">
      <c r="A18" s="165">
        <v>6</v>
      </c>
      <c r="B18" s="107"/>
      <c r="C18" s="107"/>
      <c r="D18" s="107"/>
      <c r="E18" s="107"/>
      <c r="F18" s="108"/>
      <c r="G18" s="108"/>
      <c r="H18" s="109"/>
      <c r="I18" s="110"/>
      <c r="J18" s="110"/>
      <c r="K18" s="107"/>
      <c r="L18" s="107"/>
      <c r="M18" s="112">
        <f t="shared" si="0"/>
        <v>0</v>
      </c>
    </row>
    <row r="19" spans="1:13" ht="22" customHeight="1">
      <c r="A19" s="165">
        <v>7</v>
      </c>
      <c r="B19" s="107"/>
      <c r="C19" s="107"/>
      <c r="D19" s="107"/>
      <c r="E19" s="107"/>
      <c r="F19" s="108"/>
      <c r="G19" s="108"/>
      <c r="H19" s="109"/>
      <c r="I19" s="110"/>
      <c r="J19" s="110"/>
      <c r="K19" s="107"/>
      <c r="L19" s="107"/>
      <c r="M19" s="112">
        <f t="shared" si="0"/>
        <v>0</v>
      </c>
    </row>
    <row r="20" spans="1:13" ht="22" customHeight="1">
      <c r="A20" s="165">
        <v>8</v>
      </c>
      <c r="B20" s="107"/>
      <c r="C20" s="107"/>
      <c r="D20" s="107"/>
      <c r="E20" s="107"/>
      <c r="F20" s="108"/>
      <c r="G20" s="108"/>
      <c r="H20" s="109"/>
      <c r="I20" s="110"/>
      <c r="J20" s="110"/>
      <c r="K20" s="107"/>
      <c r="L20" s="107"/>
      <c r="M20" s="112">
        <f t="shared" si="0"/>
        <v>0</v>
      </c>
    </row>
    <row r="21" spans="1:13" ht="22" customHeight="1">
      <c r="A21" s="165">
        <v>9</v>
      </c>
      <c r="B21" s="107"/>
      <c r="C21" s="107"/>
      <c r="D21" s="107"/>
      <c r="E21" s="107"/>
      <c r="F21" s="108"/>
      <c r="G21" s="108"/>
      <c r="H21" s="109"/>
      <c r="I21" s="110"/>
      <c r="J21" s="110"/>
      <c r="K21" s="107"/>
      <c r="L21" s="107"/>
      <c r="M21" s="112">
        <f t="shared" si="0"/>
        <v>0</v>
      </c>
    </row>
    <row r="22" spans="1:13" ht="22" customHeight="1">
      <c r="A22" s="165">
        <v>10</v>
      </c>
      <c r="B22" s="107"/>
      <c r="C22" s="107"/>
      <c r="D22" s="107"/>
      <c r="E22" s="107"/>
      <c r="F22" s="108"/>
      <c r="G22" s="108"/>
      <c r="H22" s="109"/>
      <c r="I22" s="110"/>
      <c r="J22" s="110"/>
      <c r="K22" s="107"/>
      <c r="L22" s="107"/>
      <c r="M22" s="112">
        <f t="shared" si="0"/>
        <v>0</v>
      </c>
    </row>
    <row r="23" spans="1:13" ht="21" hidden="1" customHeight="1">
      <c r="A23" s="165">
        <v>11</v>
      </c>
      <c r="B23" s="164"/>
      <c r="C23" s="164"/>
      <c r="D23" s="164"/>
      <c r="E23" s="164"/>
      <c r="F23" s="103"/>
      <c r="G23" s="103"/>
      <c r="H23" s="166"/>
      <c r="I23" s="167"/>
      <c r="J23" s="167"/>
      <c r="K23" s="107"/>
      <c r="L23" s="164"/>
      <c r="M23" s="112">
        <f t="shared" si="0"/>
        <v>0</v>
      </c>
    </row>
    <row r="24" spans="1:13" ht="21" hidden="1" customHeight="1">
      <c r="A24" s="165">
        <v>12</v>
      </c>
      <c r="B24" s="164"/>
      <c r="C24" s="164"/>
      <c r="D24" s="164"/>
      <c r="E24" s="164"/>
      <c r="F24" s="103"/>
      <c r="G24" s="103"/>
      <c r="H24" s="166"/>
      <c r="I24" s="167"/>
      <c r="J24" s="167"/>
      <c r="K24" s="107"/>
      <c r="L24" s="164"/>
      <c r="M24" s="112">
        <f t="shared" si="0"/>
        <v>0</v>
      </c>
    </row>
    <row r="25" spans="1:13" ht="25" customHeight="1">
      <c r="B25" s="17"/>
      <c r="C25" s="17"/>
      <c r="D25" s="34"/>
      <c r="E25" s="34"/>
      <c r="F25" s="35"/>
      <c r="G25" s="35"/>
      <c r="H25" s="17"/>
      <c r="I25" s="17"/>
      <c r="J25" s="17"/>
      <c r="K25" s="36"/>
      <c r="L25" s="43" t="s">
        <v>48</v>
      </c>
      <c r="M25" s="112">
        <f>SUM(M13:M24)</f>
        <v>0</v>
      </c>
    </row>
    <row r="26" spans="1:13" ht="18" customHeight="1">
      <c r="D26" s="37"/>
      <c r="E26" s="37"/>
    </row>
    <row r="27" spans="1:13" ht="18" customHeight="1">
      <c r="B27" s="9" t="s">
        <v>49</v>
      </c>
    </row>
    <row r="28" spans="1:13" ht="10" customHeight="1"/>
    <row r="29" spans="1:13" ht="17.149999999999999" customHeight="1">
      <c r="B29" s="9" t="s">
        <v>50</v>
      </c>
    </row>
    <row r="30" spans="1:13" ht="17.149999999999999" customHeight="1">
      <c r="A30" s="749"/>
      <c r="B30" s="525" t="s">
        <v>51</v>
      </c>
      <c r="C30" s="522" t="s">
        <v>52</v>
      </c>
      <c r="D30" s="542" t="s">
        <v>32</v>
      </c>
      <c r="E30" s="553"/>
      <c r="F30" s="534" t="s">
        <v>53</v>
      </c>
      <c r="G30" s="534"/>
      <c r="H30" s="522" t="s">
        <v>54</v>
      </c>
      <c r="I30" s="534" t="s">
        <v>55</v>
      </c>
      <c r="J30" s="534" t="s">
        <v>56</v>
      </c>
      <c r="K30" s="525" t="s">
        <v>57</v>
      </c>
      <c r="L30" s="536"/>
      <c r="M30" s="522" t="s">
        <v>148</v>
      </c>
    </row>
    <row r="31" spans="1:13" ht="20.149999999999999" customHeight="1">
      <c r="A31" s="750"/>
      <c r="B31" s="540"/>
      <c r="C31" s="524"/>
      <c r="D31" s="104" t="s">
        <v>33</v>
      </c>
      <c r="E31" s="104" t="s">
        <v>34</v>
      </c>
      <c r="F31" s="104" t="s">
        <v>33</v>
      </c>
      <c r="G31" s="104" t="s">
        <v>34</v>
      </c>
      <c r="H31" s="524"/>
      <c r="I31" s="534"/>
      <c r="J31" s="535"/>
      <c r="K31" s="106"/>
      <c r="L31" s="106" t="s">
        <v>47</v>
      </c>
      <c r="M31" s="524"/>
    </row>
    <row r="32" spans="1:13" ht="22" customHeight="1">
      <c r="A32" s="165">
        <v>1</v>
      </c>
      <c r="B32" s="113"/>
      <c r="C32" s="107"/>
      <c r="D32" s="114"/>
      <c r="E32" s="114"/>
      <c r="F32" s="114"/>
      <c r="G32" s="114"/>
      <c r="H32" s="115"/>
      <c r="I32" s="116"/>
      <c r="J32" s="116"/>
      <c r="K32" s="107"/>
      <c r="L32" s="107"/>
      <c r="M32" s="117">
        <f>ROUNDDOWN(IF(AND(I32="",J32=""),H32,H32*I32*J32),0)</f>
        <v>0</v>
      </c>
    </row>
    <row r="33" spans="1:13" ht="22" customHeight="1">
      <c r="A33" s="165">
        <v>2</v>
      </c>
      <c r="B33" s="113"/>
      <c r="C33" s="107"/>
      <c r="D33" s="114"/>
      <c r="E33" s="114"/>
      <c r="F33" s="114"/>
      <c r="G33" s="114"/>
      <c r="H33" s="115"/>
      <c r="I33" s="116"/>
      <c r="J33" s="116"/>
      <c r="K33" s="107"/>
      <c r="L33" s="107"/>
      <c r="M33" s="117">
        <f t="shared" ref="M33:M36" si="1">ROUNDDOWN(IF(AND(I33="",J33=""),H33,H33*I33*J33),0)</f>
        <v>0</v>
      </c>
    </row>
    <row r="34" spans="1:13" ht="22" customHeight="1">
      <c r="A34" s="165">
        <v>3</v>
      </c>
      <c r="B34" s="113"/>
      <c r="C34" s="107"/>
      <c r="D34" s="114"/>
      <c r="E34" s="114"/>
      <c r="F34" s="114"/>
      <c r="G34" s="114"/>
      <c r="H34" s="115"/>
      <c r="I34" s="116"/>
      <c r="J34" s="116"/>
      <c r="K34" s="107"/>
      <c r="L34" s="107"/>
      <c r="M34" s="117">
        <f t="shared" si="1"/>
        <v>0</v>
      </c>
    </row>
    <row r="35" spans="1:13" ht="22" customHeight="1">
      <c r="A35" s="165">
        <v>4</v>
      </c>
      <c r="B35" s="113"/>
      <c r="C35" s="107"/>
      <c r="D35" s="114"/>
      <c r="E35" s="114"/>
      <c r="F35" s="114"/>
      <c r="G35" s="114"/>
      <c r="H35" s="115"/>
      <c r="I35" s="116"/>
      <c r="J35" s="116"/>
      <c r="K35" s="107"/>
      <c r="L35" s="107"/>
      <c r="M35" s="117">
        <f t="shared" si="1"/>
        <v>0</v>
      </c>
    </row>
    <row r="36" spans="1:13" ht="22" customHeight="1">
      <c r="A36" s="165">
        <v>5</v>
      </c>
      <c r="B36" s="113"/>
      <c r="C36" s="107"/>
      <c r="D36" s="114"/>
      <c r="E36" s="114"/>
      <c r="F36" s="114"/>
      <c r="G36" s="114"/>
      <c r="H36" s="115"/>
      <c r="I36" s="116"/>
      <c r="J36" s="116"/>
      <c r="K36" s="107"/>
      <c r="L36" s="107"/>
      <c r="M36" s="117">
        <f t="shared" si="1"/>
        <v>0</v>
      </c>
    </row>
    <row r="37" spans="1:13" ht="25" customHeight="1">
      <c r="B37" s="36"/>
      <c r="C37" s="36"/>
      <c r="D37" s="36"/>
      <c r="E37" s="36"/>
      <c r="F37" s="36"/>
      <c r="G37" s="36"/>
      <c r="H37" s="36"/>
      <c r="I37" s="36"/>
      <c r="J37" s="36"/>
      <c r="K37" s="36"/>
      <c r="L37" s="43" t="s">
        <v>48</v>
      </c>
      <c r="M37" s="117">
        <f>SUM(M32:M36)</f>
        <v>0</v>
      </c>
    </row>
    <row r="38" spans="1:13" ht="17.149999999999999" customHeight="1">
      <c r="B38" s="36"/>
      <c r="C38" s="36"/>
      <c r="D38" s="36"/>
      <c r="E38" s="36"/>
      <c r="F38" s="36"/>
      <c r="G38" s="36"/>
      <c r="H38" s="36"/>
      <c r="I38" s="36"/>
      <c r="J38" s="36"/>
      <c r="K38" s="36"/>
      <c r="L38" s="36"/>
      <c r="M38" s="38"/>
    </row>
    <row r="39" spans="1:13" ht="17.149999999999999" customHeight="1">
      <c r="B39" s="9" t="s">
        <v>58</v>
      </c>
    </row>
    <row r="40" spans="1:13" ht="17.149999999999999" customHeight="1">
      <c r="A40" s="537"/>
      <c r="B40" s="525" t="s">
        <v>51</v>
      </c>
      <c r="C40" s="522" t="s">
        <v>52</v>
      </c>
      <c r="D40" s="542" t="s">
        <v>32</v>
      </c>
      <c r="E40" s="553"/>
      <c r="F40" s="534" t="s">
        <v>53</v>
      </c>
      <c r="G40" s="534"/>
      <c r="H40" s="522" t="s">
        <v>54</v>
      </c>
      <c r="I40" s="534" t="s">
        <v>177</v>
      </c>
      <c r="J40" s="534" t="s">
        <v>178</v>
      </c>
      <c r="K40" s="525" t="s">
        <v>57</v>
      </c>
      <c r="L40" s="536"/>
      <c r="M40" s="522" t="s">
        <v>148</v>
      </c>
    </row>
    <row r="41" spans="1:13" ht="20.149999999999999" customHeight="1">
      <c r="A41" s="539"/>
      <c r="B41" s="540"/>
      <c r="C41" s="524"/>
      <c r="D41" s="104" t="s">
        <v>33</v>
      </c>
      <c r="E41" s="104" t="s">
        <v>34</v>
      </c>
      <c r="F41" s="104" t="s">
        <v>33</v>
      </c>
      <c r="G41" s="104" t="s">
        <v>34</v>
      </c>
      <c r="H41" s="524"/>
      <c r="I41" s="534"/>
      <c r="J41" s="535"/>
      <c r="K41" s="106"/>
      <c r="L41" s="106" t="s">
        <v>47</v>
      </c>
      <c r="M41" s="524"/>
    </row>
    <row r="42" spans="1:13" ht="22" customHeight="1">
      <c r="A42" s="28">
        <v>1</v>
      </c>
      <c r="B42" s="113"/>
      <c r="C42" s="107"/>
      <c r="D42" s="114"/>
      <c r="E42" s="114"/>
      <c r="F42" s="114"/>
      <c r="G42" s="114"/>
      <c r="H42" s="115"/>
      <c r="I42" s="116"/>
      <c r="J42" s="116"/>
      <c r="K42" s="107"/>
      <c r="L42" s="107"/>
      <c r="M42" s="117">
        <f>ROUNDDOWN(IF(I42="",H42,H42*I42*J42),0)</f>
        <v>0</v>
      </c>
    </row>
    <row r="43" spans="1:13" ht="22" customHeight="1">
      <c r="A43" s="28">
        <v>2</v>
      </c>
      <c r="B43" s="113"/>
      <c r="C43" s="107"/>
      <c r="D43" s="114"/>
      <c r="E43" s="114"/>
      <c r="F43" s="114"/>
      <c r="G43" s="114"/>
      <c r="H43" s="115"/>
      <c r="I43" s="116"/>
      <c r="J43" s="116"/>
      <c r="K43" s="107"/>
      <c r="L43" s="107"/>
      <c r="M43" s="117">
        <f t="shared" ref="M43:M46" si="2">ROUNDDOWN(IF(I43="",H43,H43*I43*J43),0)</f>
        <v>0</v>
      </c>
    </row>
    <row r="44" spans="1:13" ht="22" customHeight="1">
      <c r="A44" s="28">
        <v>3</v>
      </c>
      <c r="B44" s="113"/>
      <c r="C44" s="107"/>
      <c r="D44" s="114"/>
      <c r="E44" s="114"/>
      <c r="F44" s="114"/>
      <c r="G44" s="114"/>
      <c r="H44" s="115"/>
      <c r="I44" s="116"/>
      <c r="J44" s="116"/>
      <c r="K44" s="107"/>
      <c r="L44" s="107"/>
      <c r="M44" s="117">
        <f t="shared" si="2"/>
        <v>0</v>
      </c>
    </row>
    <row r="45" spans="1:13" ht="22" customHeight="1">
      <c r="A45" s="28">
        <v>4</v>
      </c>
      <c r="B45" s="113"/>
      <c r="C45" s="107"/>
      <c r="D45" s="114"/>
      <c r="E45" s="114"/>
      <c r="F45" s="114"/>
      <c r="G45" s="114"/>
      <c r="H45" s="115"/>
      <c r="I45" s="116"/>
      <c r="J45" s="116"/>
      <c r="K45" s="107"/>
      <c r="L45" s="107"/>
      <c r="M45" s="117">
        <f t="shared" si="2"/>
        <v>0</v>
      </c>
    </row>
    <row r="46" spans="1:13" ht="22" customHeight="1">
      <c r="A46" s="28">
        <v>5</v>
      </c>
      <c r="B46" s="113"/>
      <c r="C46" s="107"/>
      <c r="D46" s="114"/>
      <c r="E46" s="114"/>
      <c r="F46" s="114"/>
      <c r="G46" s="114"/>
      <c r="H46" s="115"/>
      <c r="I46" s="116"/>
      <c r="J46" s="116"/>
      <c r="K46" s="107"/>
      <c r="L46" s="107"/>
      <c r="M46" s="117">
        <f t="shared" si="2"/>
        <v>0</v>
      </c>
    </row>
    <row r="47" spans="1:13" ht="25" customHeight="1">
      <c r="B47" s="36"/>
      <c r="C47" s="36"/>
      <c r="D47" s="36"/>
      <c r="E47" s="36"/>
      <c r="F47" s="36"/>
      <c r="G47" s="36"/>
      <c r="H47" s="36"/>
      <c r="I47" s="36"/>
      <c r="J47" s="36"/>
      <c r="K47" s="36"/>
      <c r="L47" s="43" t="s">
        <v>48</v>
      </c>
      <c r="M47" s="117">
        <f>SUM(M42:M46)</f>
        <v>0</v>
      </c>
    </row>
    <row r="48" spans="1:13" ht="17.149999999999999" customHeight="1">
      <c r="B48" s="36"/>
      <c r="C48" s="36"/>
      <c r="D48" s="36"/>
      <c r="E48" s="36"/>
      <c r="F48" s="36"/>
      <c r="G48" s="36"/>
      <c r="H48" s="36"/>
      <c r="I48" s="36"/>
      <c r="J48" s="36"/>
      <c r="K48" s="36"/>
      <c r="L48" s="36"/>
      <c r="M48" s="38"/>
    </row>
    <row r="49" spans="1:13" ht="17.149999999999999" customHeight="1">
      <c r="B49" s="9" t="s">
        <v>59</v>
      </c>
    </row>
    <row r="50" spans="1:13" ht="17.149999999999999" customHeight="1">
      <c r="A50" s="537"/>
      <c r="B50" s="525" t="s">
        <v>51</v>
      </c>
      <c r="C50" s="522" t="s">
        <v>52</v>
      </c>
      <c r="D50" s="542" t="s">
        <v>32</v>
      </c>
      <c r="E50" s="553"/>
      <c r="F50" s="534" t="s">
        <v>53</v>
      </c>
      <c r="G50" s="534"/>
      <c r="H50" s="522" t="s">
        <v>54</v>
      </c>
      <c r="I50" s="534" t="s">
        <v>55</v>
      </c>
      <c r="J50" s="534" t="s">
        <v>56</v>
      </c>
      <c r="K50" s="525" t="s">
        <v>57</v>
      </c>
      <c r="L50" s="536"/>
      <c r="M50" s="522" t="s">
        <v>148</v>
      </c>
    </row>
    <row r="51" spans="1:13" ht="20.149999999999999" customHeight="1">
      <c r="A51" s="539"/>
      <c r="B51" s="540"/>
      <c r="C51" s="524"/>
      <c r="D51" s="104" t="s">
        <v>33</v>
      </c>
      <c r="E51" s="104" t="s">
        <v>34</v>
      </c>
      <c r="F51" s="104" t="s">
        <v>33</v>
      </c>
      <c r="G51" s="104" t="s">
        <v>34</v>
      </c>
      <c r="H51" s="524"/>
      <c r="I51" s="534"/>
      <c r="J51" s="535"/>
      <c r="K51" s="106"/>
      <c r="L51" s="106" t="s">
        <v>47</v>
      </c>
      <c r="M51" s="524"/>
    </row>
    <row r="52" spans="1:13" ht="21" customHeight="1">
      <c r="A52" s="28">
        <v>1</v>
      </c>
      <c r="B52" s="113"/>
      <c r="C52" s="107"/>
      <c r="D52" s="114"/>
      <c r="E52" s="114"/>
      <c r="F52" s="114"/>
      <c r="G52" s="114"/>
      <c r="H52" s="115"/>
      <c r="I52" s="116"/>
      <c r="J52" s="116"/>
      <c r="K52" s="107"/>
      <c r="L52" s="107"/>
      <c r="M52" s="117">
        <f>ROUNDDOWN(IF(I52="",H52,H52*I52*J52),0)</f>
        <v>0</v>
      </c>
    </row>
    <row r="53" spans="1:13" ht="21" customHeight="1">
      <c r="A53" s="28">
        <v>2</v>
      </c>
      <c r="B53" s="113"/>
      <c r="C53" s="107"/>
      <c r="D53" s="114"/>
      <c r="E53" s="114"/>
      <c r="F53" s="114"/>
      <c r="G53" s="114"/>
      <c r="H53" s="115"/>
      <c r="I53" s="116"/>
      <c r="J53" s="116"/>
      <c r="K53" s="107"/>
      <c r="L53" s="107"/>
      <c r="M53" s="117">
        <f t="shared" ref="M53:M56" si="3">ROUNDDOWN(IF(I53="",H53,H53*I53*J53),0)</f>
        <v>0</v>
      </c>
    </row>
    <row r="54" spans="1:13" ht="21" customHeight="1">
      <c r="A54" s="28">
        <v>3</v>
      </c>
      <c r="B54" s="113"/>
      <c r="C54" s="107"/>
      <c r="D54" s="114"/>
      <c r="E54" s="114"/>
      <c r="F54" s="114"/>
      <c r="G54" s="114"/>
      <c r="H54" s="115"/>
      <c r="I54" s="116"/>
      <c r="J54" s="116"/>
      <c r="K54" s="107"/>
      <c r="L54" s="107"/>
      <c r="M54" s="117">
        <f t="shared" si="3"/>
        <v>0</v>
      </c>
    </row>
    <row r="55" spans="1:13" ht="21" customHeight="1">
      <c r="A55" s="28">
        <v>4</v>
      </c>
      <c r="B55" s="113"/>
      <c r="C55" s="107"/>
      <c r="D55" s="114"/>
      <c r="E55" s="114"/>
      <c r="F55" s="114"/>
      <c r="G55" s="114"/>
      <c r="H55" s="115"/>
      <c r="I55" s="116"/>
      <c r="J55" s="116"/>
      <c r="K55" s="107"/>
      <c r="L55" s="107"/>
      <c r="M55" s="117">
        <f t="shared" si="3"/>
        <v>0</v>
      </c>
    </row>
    <row r="56" spans="1:13" ht="21" customHeight="1">
      <c r="A56" s="28">
        <v>5</v>
      </c>
      <c r="B56" s="113"/>
      <c r="C56" s="107"/>
      <c r="D56" s="114"/>
      <c r="E56" s="114"/>
      <c r="F56" s="114"/>
      <c r="G56" s="114"/>
      <c r="H56" s="115"/>
      <c r="I56" s="116"/>
      <c r="J56" s="116"/>
      <c r="K56" s="107"/>
      <c r="L56" s="107"/>
      <c r="M56" s="117">
        <f t="shared" si="3"/>
        <v>0</v>
      </c>
    </row>
    <row r="57" spans="1:13" ht="21" customHeight="1">
      <c r="B57" s="36"/>
      <c r="C57" s="36"/>
      <c r="D57" s="36"/>
      <c r="E57" s="36"/>
      <c r="F57" s="36"/>
      <c r="G57" s="36"/>
      <c r="H57" s="36"/>
      <c r="I57" s="36"/>
      <c r="J57" s="36"/>
      <c r="K57" s="36"/>
      <c r="L57" s="43" t="s">
        <v>48</v>
      </c>
      <c r="M57" s="117">
        <f>SUM(M52:M56)</f>
        <v>0</v>
      </c>
    </row>
    <row r="58" spans="1:13" ht="17.149999999999999" customHeight="1">
      <c r="B58" s="36"/>
      <c r="C58" s="36"/>
      <c r="D58" s="36"/>
      <c r="E58" s="36"/>
      <c r="F58" s="36"/>
      <c r="G58" s="36"/>
      <c r="H58" s="36"/>
      <c r="I58" s="36"/>
      <c r="J58" s="36"/>
      <c r="K58" s="36"/>
      <c r="L58" s="36"/>
      <c r="M58" s="38"/>
    </row>
    <row r="59" spans="1:13" ht="17.149999999999999" customHeight="1">
      <c r="B59" s="9" t="s">
        <v>60</v>
      </c>
    </row>
    <row r="60" spans="1:13" ht="17.149999999999999" customHeight="1">
      <c r="A60" s="537"/>
      <c r="B60" s="525" t="s">
        <v>51</v>
      </c>
      <c r="C60" s="522" t="s">
        <v>52</v>
      </c>
      <c r="D60" s="542" t="s">
        <v>32</v>
      </c>
      <c r="E60" s="553"/>
      <c r="F60" s="534" t="s">
        <v>53</v>
      </c>
      <c r="G60" s="534"/>
      <c r="H60" s="522" t="s">
        <v>54</v>
      </c>
      <c r="I60" s="534" t="s">
        <v>177</v>
      </c>
      <c r="J60" s="534" t="s">
        <v>178</v>
      </c>
      <c r="K60" s="525" t="s">
        <v>57</v>
      </c>
      <c r="L60" s="536"/>
      <c r="M60" s="522" t="s">
        <v>148</v>
      </c>
    </row>
    <row r="61" spans="1:13" ht="20.149999999999999" customHeight="1">
      <c r="A61" s="539"/>
      <c r="B61" s="540"/>
      <c r="C61" s="524"/>
      <c r="D61" s="104" t="s">
        <v>33</v>
      </c>
      <c r="E61" s="104" t="s">
        <v>34</v>
      </c>
      <c r="F61" s="104" t="s">
        <v>33</v>
      </c>
      <c r="G61" s="104" t="s">
        <v>34</v>
      </c>
      <c r="H61" s="524"/>
      <c r="I61" s="534"/>
      <c r="J61" s="535"/>
      <c r="K61" s="106"/>
      <c r="L61" s="106" t="s">
        <v>47</v>
      </c>
      <c r="M61" s="524"/>
    </row>
    <row r="62" spans="1:13" ht="22" customHeight="1">
      <c r="A62" s="28">
        <v>1</v>
      </c>
      <c r="B62" s="113"/>
      <c r="C62" s="107"/>
      <c r="D62" s="114"/>
      <c r="E62" s="114"/>
      <c r="F62" s="114"/>
      <c r="G62" s="114"/>
      <c r="H62" s="115"/>
      <c r="I62" s="116"/>
      <c r="J62" s="116"/>
      <c r="K62" s="107"/>
      <c r="L62" s="107"/>
      <c r="M62" s="117">
        <f>ROUNDDOWN(IF(I62="",H62,H62*I62*J62),0)</f>
        <v>0</v>
      </c>
    </row>
    <row r="63" spans="1:13" ht="22" customHeight="1">
      <c r="A63" s="28">
        <v>2</v>
      </c>
      <c r="B63" s="113"/>
      <c r="C63" s="107"/>
      <c r="D63" s="114"/>
      <c r="E63" s="114"/>
      <c r="F63" s="114"/>
      <c r="G63" s="114"/>
      <c r="H63" s="115"/>
      <c r="I63" s="116"/>
      <c r="J63" s="116"/>
      <c r="K63" s="107"/>
      <c r="L63" s="107"/>
      <c r="M63" s="117">
        <f t="shared" ref="M63:M66" si="4">ROUNDDOWN(IF(I63="",H63,H63*I63*J63),0)</f>
        <v>0</v>
      </c>
    </row>
    <row r="64" spans="1:13" ht="22" customHeight="1">
      <c r="A64" s="28">
        <v>3</v>
      </c>
      <c r="B64" s="113"/>
      <c r="C64" s="107"/>
      <c r="D64" s="114"/>
      <c r="E64" s="114"/>
      <c r="F64" s="114"/>
      <c r="G64" s="114"/>
      <c r="H64" s="115"/>
      <c r="I64" s="116"/>
      <c r="J64" s="116"/>
      <c r="K64" s="107"/>
      <c r="L64" s="107"/>
      <c r="M64" s="117">
        <f t="shared" si="4"/>
        <v>0</v>
      </c>
    </row>
    <row r="65" spans="1:13" ht="22" customHeight="1">
      <c r="A65" s="28">
        <v>4</v>
      </c>
      <c r="B65" s="113"/>
      <c r="C65" s="107"/>
      <c r="D65" s="114"/>
      <c r="E65" s="114"/>
      <c r="F65" s="114"/>
      <c r="G65" s="114"/>
      <c r="H65" s="115"/>
      <c r="I65" s="116"/>
      <c r="J65" s="116"/>
      <c r="K65" s="107"/>
      <c r="L65" s="107"/>
      <c r="M65" s="117">
        <f t="shared" si="4"/>
        <v>0</v>
      </c>
    </row>
    <row r="66" spans="1:13" ht="22" customHeight="1">
      <c r="A66" s="28">
        <v>5</v>
      </c>
      <c r="B66" s="113"/>
      <c r="C66" s="107"/>
      <c r="D66" s="114"/>
      <c r="E66" s="114"/>
      <c r="F66" s="114"/>
      <c r="G66" s="114"/>
      <c r="H66" s="115"/>
      <c r="I66" s="116"/>
      <c r="J66" s="116"/>
      <c r="K66" s="107"/>
      <c r="L66" s="107"/>
      <c r="M66" s="117">
        <f t="shared" si="4"/>
        <v>0</v>
      </c>
    </row>
    <row r="67" spans="1:13" ht="25" customHeight="1">
      <c r="B67" s="39"/>
      <c r="C67" s="39"/>
      <c r="D67" s="40"/>
      <c r="E67" s="40"/>
      <c r="F67" s="40"/>
      <c r="G67" s="40"/>
      <c r="H67" s="41"/>
      <c r="I67" s="42"/>
      <c r="J67" s="42"/>
      <c r="K67" s="39"/>
      <c r="L67" s="43" t="s">
        <v>48</v>
      </c>
      <c r="M67" s="117">
        <f>SUM(M62:M66)</f>
        <v>0</v>
      </c>
    </row>
    <row r="68" spans="1:13" ht="17.149999999999999" customHeight="1">
      <c r="B68" s="39"/>
      <c r="C68" s="39"/>
      <c r="D68" s="40"/>
      <c r="E68" s="40"/>
      <c r="F68" s="40"/>
      <c r="G68" s="40"/>
      <c r="H68" s="41"/>
      <c r="I68" s="42"/>
      <c r="J68" s="42"/>
      <c r="K68" s="39"/>
      <c r="L68" s="36"/>
      <c r="M68" s="38"/>
    </row>
    <row r="69" spans="1:13" ht="17.149999999999999" customHeight="1">
      <c r="B69" s="9" t="s">
        <v>61</v>
      </c>
    </row>
    <row r="70" spans="1:13" ht="17.149999999999999" customHeight="1">
      <c r="A70" s="537"/>
      <c r="B70" s="522" t="s">
        <v>62</v>
      </c>
      <c r="C70" s="522" t="s">
        <v>63</v>
      </c>
      <c r="D70" s="525" t="s">
        <v>32</v>
      </c>
      <c r="E70" s="526"/>
      <c r="F70" s="525" t="s">
        <v>64</v>
      </c>
      <c r="G70" s="526"/>
      <c r="H70" s="522" t="s">
        <v>65</v>
      </c>
      <c r="I70" s="522" t="s">
        <v>179</v>
      </c>
      <c r="J70" s="522" t="s">
        <v>178</v>
      </c>
      <c r="K70" s="525" t="s">
        <v>57</v>
      </c>
      <c r="L70" s="526"/>
      <c r="M70" s="522" t="s">
        <v>148</v>
      </c>
    </row>
    <row r="71" spans="1:13" ht="17.149999999999999" customHeight="1">
      <c r="A71" s="538"/>
      <c r="B71" s="523"/>
      <c r="C71" s="523"/>
      <c r="D71" s="527"/>
      <c r="E71" s="528"/>
      <c r="F71" s="527"/>
      <c r="G71" s="528"/>
      <c r="H71" s="523"/>
      <c r="I71" s="523"/>
      <c r="J71" s="523"/>
      <c r="K71" s="527"/>
      <c r="L71" s="528"/>
      <c r="M71" s="523"/>
    </row>
    <row r="72" spans="1:13" ht="17.149999999999999" customHeight="1">
      <c r="A72" s="538"/>
      <c r="B72" s="523"/>
      <c r="C72" s="523"/>
      <c r="D72" s="540"/>
      <c r="E72" s="541"/>
      <c r="F72" s="540"/>
      <c r="G72" s="541"/>
      <c r="H72" s="523"/>
      <c r="I72" s="523"/>
      <c r="J72" s="523"/>
      <c r="K72" s="120"/>
      <c r="L72" s="121"/>
      <c r="M72" s="523"/>
    </row>
    <row r="73" spans="1:13" ht="20.149999999999999" customHeight="1">
      <c r="A73" s="539"/>
      <c r="B73" s="524"/>
      <c r="C73" s="524"/>
      <c r="D73" s="104" t="s">
        <v>33</v>
      </c>
      <c r="E73" s="104" t="s">
        <v>34</v>
      </c>
      <c r="F73" s="104" t="s">
        <v>33</v>
      </c>
      <c r="G73" s="104" t="s">
        <v>34</v>
      </c>
      <c r="H73" s="524"/>
      <c r="I73" s="524"/>
      <c r="J73" s="524"/>
      <c r="K73" s="106"/>
      <c r="L73" s="106" t="s">
        <v>47</v>
      </c>
      <c r="M73" s="524"/>
    </row>
    <row r="74" spans="1:13" ht="22" customHeight="1">
      <c r="A74" s="28">
        <v>1</v>
      </c>
      <c r="B74" s="113"/>
      <c r="C74" s="107"/>
      <c r="D74" s="114"/>
      <c r="E74" s="114"/>
      <c r="F74" s="114"/>
      <c r="G74" s="114"/>
      <c r="H74" s="115"/>
      <c r="I74" s="116"/>
      <c r="J74" s="116"/>
      <c r="K74" s="107"/>
      <c r="L74" s="107"/>
      <c r="M74" s="117">
        <f>ROUNDDOWN(IF(I74="",H74,H74*I74*J74),0)</f>
        <v>0</v>
      </c>
    </row>
    <row r="75" spans="1:13" ht="22" customHeight="1">
      <c r="A75" s="28">
        <v>2</v>
      </c>
      <c r="B75" s="113"/>
      <c r="C75" s="107"/>
      <c r="D75" s="114"/>
      <c r="E75" s="114"/>
      <c r="F75" s="114"/>
      <c r="G75" s="114"/>
      <c r="H75" s="115"/>
      <c r="I75" s="116"/>
      <c r="J75" s="116"/>
      <c r="K75" s="107"/>
      <c r="L75" s="107"/>
      <c r="M75" s="117">
        <f t="shared" ref="M75:M78" si="5">ROUNDDOWN(IF(I75="",H75,H75*I75*J75),0)</f>
        <v>0</v>
      </c>
    </row>
    <row r="76" spans="1:13" ht="22" customHeight="1">
      <c r="A76" s="28">
        <v>3</v>
      </c>
      <c r="B76" s="113"/>
      <c r="C76" s="107"/>
      <c r="D76" s="114"/>
      <c r="E76" s="114"/>
      <c r="F76" s="114"/>
      <c r="G76" s="114"/>
      <c r="H76" s="115"/>
      <c r="I76" s="116"/>
      <c r="J76" s="116"/>
      <c r="K76" s="107"/>
      <c r="L76" s="107"/>
      <c r="M76" s="117">
        <f t="shared" si="5"/>
        <v>0</v>
      </c>
    </row>
    <row r="77" spans="1:13" ht="22" customHeight="1">
      <c r="A77" s="28">
        <v>4</v>
      </c>
      <c r="B77" s="113"/>
      <c r="C77" s="107"/>
      <c r="D77" s="114"/>
      <c r="E77" s="114"/>
      <c r="F77" s="114"/>
      <c r="G77" s="114"/>
      <c r="H77" s="115"/>
      <c r="I77" s="116"/>
      <c r="J77" s="116"/>
      <c r="K77" s="107"/>
      <c r="L77" s="107"/>
      <c r="M77" s="117">
        <f t="shared" si="5"/>
        <v>0</v>
      </c>
    </row>
    <row r="78" spans="1:13" ht="22" customHeight="1">
      <c r="A78" s="28">
        <v>5</v>
      </c>
      <c r="B78" s="113"/>
      <c r="C78" s="107"/>
      <c r="D78" s="114"/>
      <c r="E78" s="114"/>
      <c r="F78" s="114"/>
      <c r="G78" s="114"/>
      <c r="H78" s="115"/>
      <c r="I78" s="116"/>
      <c r="J78" s="116"/>
      <c r="K78" s="107"/>
      <c r="L78" s="107"/>
      <c r="M78" s="117">
        <f t="shared" si="5"/>
        <v>0</v>
      </c>
    </row>
    <row r="79" spans="1:13" ht="25" customHeight="1">
      <c r="A79" s="61"/>
      <c r="B79" s="62"/>
      <c r="C79" s="62"/>
      <c r="D79" s="63"/>
      <c r="E79" s="63"/>
      <c r="F79" s="63"/>
      <c r="G79" s="63"/>
      <c r="H79" s="41"/>
      <c r="I79" s="42"/>
      <c r="J79" s="42"/>
      <c r="K79" s="39"/>
      <c r="L79" s="43" t="s">
        <v>48</v>
      </c>
      <c r="M79" s="117">
        <f>SUM(M74:M78)</f>
        <v>0</v>
      </c>
    </row>
    <row r="80" spans="1:13" ht="18" customHeight="1">
      <c r="A80" s="61"/>
      <c r="B80" s="62"/>
      <c r="C80" s="62"/>
      <c r="D80" s="63"/>
      <c r="E80" s="63"/>
      <c r="F80" s="63"/>
      <c r="G80" s="63"/>
      <c r="H80" s="41"/>
      <c r="I80" s="42"/>
      <c r="J80" s="42"/>
      <c r="K80" s="39"/>
      <c r="L80" s="36"/>
      <c r="M80" s="38"/>
    </row>
    <row r="81" spans="1:10" ht="30" customHeight="1">
      <c r="A81" s="529"/>
      <c r="B81" s="530"/>
      <c r="C81" s="530"/>
      <c r="D81" s="531"/>
      <c r="E81" s="122" t="s">
        <v>66</v>
      </c>
      <c r="F81" s="122" t="s">
        <v>67</v>
      </c>
      <c r="G81" s="122" t="s">
        <v>48</v>
      </c>
    </row>
    <row r="82" spans="1:10" ht="30" customHeight="1">
      <c r="A82" s="123" t="s">
        <v>150</v>
      </c>
      <c r="B82" s="124" t="s">
        <v>151</v>
      </c>
      <c r="C82" s="125"/>
      <c r="D82" s="126"/>
      <c r="E82" s="127">
        <f>M25</f>
        <v>0</v>
      </c>
      <c r="F82" s="127">
        <f>M37</f>
        <v>0</v>
      </c>
      <c r="G82" s="127">
        <f>SUM(E82:F82)</f>
        <v>0</v>
      </c>
    </row>
    <row r="83" spans="1:10" ht="30" customHeight="1">
      <c r="A83" s="128" t="s">
        <v>152</v>
      </c>
      <c r="B83" s="129" t="s">
        <v>153</v>
      </c>
      <c r="C83" s="130"/>
      <c r="D83" s="131"/>
      <c r="E83" s="168"/>
      <c r="F83" s="133">
        <f>M47</f>
        <v>0</v>
      </c>
      <c r="G83" s="132">
        <f>SUM(E83:F83)</f>
        <v>0</v>
      </c>
    </row>
    <row r="84" spans="1:10" ht="30" customHeight="1">
      <c r="A84" s="128"/>
      <c r="B84" s="129" t="s">
        <v>232</v>
      </c>
      <c r="C84" s="130"/>
      <c r="D84" s="131"/>
      <c r="E84" s="168"/>
      <c r="F84" s="133">
        <f>'シート②-2'!AA44</f>
        <v>0</v>
      </c>
      <c r="G84" s="132">
        <f>SUM(E84:F84)</f>
        <v>0</v>
      </c>
    </row>
    <row r="85" spans="1:10" ht="30" customHeight="1">
      <c r="A85" s="128" t="s">
        <v>155</v>
      </c>
      <c r="B85" s="129" t="s">
        <v>156</v>
      </c>
      <c r="C85" s="130"/>
      <c r="D85" s="131"/>
      <c r="E85" s="168"/>
      <c r="F85" s="133">
        <f>M57</f>
        <v>0</v>
      </c>
      <c r="G85" s="132">
        <f>SUM(E85:F85)</f>
        <v>0</v>
      </c>
    </row>
    <row r="86" spans="1:10" ht="30" customHeight="1">
      <c r="A86" s="128" t="s">
        <v>157</v>
      </c>
      <c r="B86" s="129" t="s">
        <v>158</v>
      </c>
      <c r="C86" s="130"/>
      <c r="D86" s="131"/>
      <c r="E86" s="168"/>
      <c r="F86" s="133">
        <f>M67</f>
        <v>0</v>
      </c>
      <c r="G86" s="132">
        <f>SUM(E86:F86)</f>
        <v>0</v>
      </c>
    </row>
    <row r="87" spans="1:10" ht="30" customHeight="1">
      <c r="A87" s="128" t="s">
        <v>159</v>
      </c>
      <c r="B87" s="129" t="s">
        <v>160</v>
      </c>
      <c r="C87" s="130"/>
      <c r="D87" s="131"/>
      <c r="E87" s="168"/>
      <c r="F87" s="133">
        <f>M79</f>
        <v>0</v>
      </c>
      <c r="G87" s="132">
        <f t="shared" ref="G87" si="6">SUM(E87:F87)</f>
        <v>0</v>
      </c>
    </row>
    <row r="88" spans="1:10" ht="30" customHeight="1">
      <c r="A88" s="134"/>
      <c r="B88" s="135" t="s">
        <v>233</v>
      </c>
      <c r="C88" s="136"/>
      <c r="D88" s="137"/>
      <c r="E88" s="169"/>
      <c r="F88" s="139">
        <f>'シート②-3'!AA44</f>
        <v>0</v>
      </c>
      <c r="G88" s="132">
        <f>SUM(E88:F88)</f>
        <v>0</v>
      </c>
    </row>
    <row r="89" spans="1:10" ht="30" customHeight="1">
      <c r="A89" s="140"/>
      <c r="B89" s="532" t="s">
        <v>162</v>
      </c>
      <c r="C89" s="532"/>
      <c r="D89" s="533"/>
      <c r="E89" s="170"/>
      <c r="F89" s="141"/>
      <c r="G89" s="141">
        <f>SUM(G82:G88)</f>
        <v>0</v>
      </c>
    </row>
    <row r="90" spans="1:10" ht="25" customHeight="1" thickBot="1">
      <c r="J90" s="44"/>
    </row>
    <row r="91" spans="1:10" ht="40" customHeight="1" thickBot="1">
      <c r="B91" s="64"/>
      <c r="C91" s="746" t="str">
        <f>B2</f>
        <v>製品名：</v>
      </c>
      <c r="D91" s="747"/>
      <c r="E91" s="142" t="s">
        <v>167</v>
      </c>
      <c r="F91" s="748">
        <f>MIN(G89,4000000)</f>
        <v>0</v>
      </c>
      <c r="G91" s="521"/>
      <c r="H91" s="98" t="s">
        <v>164</v>
      </c>
    </row>
  </sheetData>
  <sheetProtection algorithmName="SHA-512" hashValue="xU4fmi8S9H4/wpw7JZCk/i2iHRd3EAVzQizll3/HL/ixjx78t4P9NcDbaKCOr9P0/vkXq4Cah5/GSIPU4jHw1w==" saltValue="fhmTTAOQvLRqX/5hLafrqg==" spinCount="100000" sheet="1" objects="1" scenarios="1"/>
  <mergeCells count="64">
    <mergeCell ref="B2:E2"/>
    <mergeCell ref="B3:C3"/>
    <mergeCell ref="D3:E3"/>
    <mergeCell ref="B4:C5"/>
    <mergeCell ref="B11:E11"/>
    <mergeCell ref="I11:I12"/>
    <mergeCell ref="J11:J12"/>
    <mergeCell ref="K11:L11"/>
    <mergeCell ref="M11:M12"/>
    <mergeCell ref="A30:A31"/>
    <mergeCell ref="B30:B31"/>
    <mergeCell ref="C30:C31"/>
    <mergeCell ref="D30:E30"/>
    <mergeCell ref="F30:G30"/>
    <mergeCell ref="H30:H31"/>
    <mergeCell ref="F11:G11"/>
    <mergeCell ref="I30:I31"/>
    <mergeCell ref="J30:J31"/>
    <mergeCell ref="K30:L30"/>
    <mergeCell ref="M30:M31"/>
    <mergeCell ref="A40:A41"/>
    <mergeCell ref="B40:B41"/>
    <mergeCell ref="C40:C41"/>
    <mergeCell ref="D40:E40"/>
    <mergeCell ref="F40:G40"/>
    <mergeCell ref="H40:H41"/>
    <mergeCell ref="I40:I41"/>
    <mergeCell ref="J40:J41"/>
    <mergeCell ref="K40:L40"/>
    <mergeCell ref="M40:M41"/>
    <mergeCell ref="J50:J51"/>
    <mergeCell ref="K50:L50"/>
    <mergeCell ref="M50:M51"/>
    <mergeCell ref="A50:A51"/>
    <mergeCell ref="B50:B51"/>
    <mergeCell ref="C50:C51"/>
    <mergeCell ref="D50:E50"/>
    <mergeCell ref="F50:G50"/>
    <mergeCell ref="D60:E60"/>
    <mergeCell ref="F60:G60"/>
    <mergeCell ref="H50:H51"/>
    <mergeCell ref="I50:I51"/>
    <mergeCell ref="H60:H61"/>
    <mergeCell ref="M70:M73"/>
    <mergeCell ref="A81:D81"/>
    <mergeCell ref="B89:D89"/>
    <mergeCell ref="I60:I61"/>
    <mergeCell ref="J60:J61"/>
    <mergeCell ref="K60:L60"/>
    <mergeCell ref="M60:M61"/>
    <mergeCell ref="A70:A73"/>
    <mergeCell ref="B70:B73"/>
    <mergeCell ref="C70:C73"/>
    <mergeCell ref="D70:E72"/>
    <mergeCell ref="F70:G72"/>
    <mergeCell ref="H70:H73"/>
    <mergeCell ref="A60:A61"/>
    <mergeCell ref="B60:B61"/>
    <mergeCell ref="C60:C61"/>
    <mergeCell ref="C91:D91"/>
    <mergeCell ref="F91:G91"/>
    <mergeCell ref="I70:I73"/>
    <mergeCell ref="J70:J73"/>
    <mergeCell ref="K70:L71"/>
  </mergeCells>
  <phoneticPr fontId="1"/>
  <conditionalFormatting sqref="B67:K68 D6:E7">
    <cfRule type="expression" dxfId="56" priority="21">
      <formula>B6&lt;&gt;""</formula>
    </cfRule>
  </conditionalFormatting>
  <conditionalFormatting sqref="B79:K80">
    <cfRule type="expression" dxfId="55" priority="20">
      <formula>B79&lt;&gt;""</formula>
    </cfRule>
  </conditionalFormatting>
  <conditionalFormatting sqref="B13:L24 F25:G25">
    <cfRule type="expression" dxfId="54" priority="3">
      <formula>B13&lt;&gt;""</formula>
    </cfRule>
  </conditionalFormatting>
  <conditionalFormatting sqref="B32:L36 B74:L78 B42:L46 B52:L56 B62:L66">
    <cfRule type="expression" dxfId="53" priority="24">
      <formula>B32&lt;&gt;""</formula>
    </cfRule>
  </conditionalFormatting>
  <conditionalFormatting sqref="D4:D5">
    <cfRule type="expression" dxfId="52" priority="5">
      <formula>D4&lt;&gt;""</formula>
    </cfRule>
  </conditionalFormatting>
  <conditionalFormatting sqref="D3:E3">
    <cfRule type="expression" dxfId="51" priority="1">
      <formula>$D$3&lt;&gt;""</formula>
    </cfRule>
  </conditionalFormatting>
  <conditionalFormatting sqref="D32:E36">
    <cfRule type="expression" dxfId="50" priority="23">
      <formula>AND($D32&lt;&gt;"",$E32&lt;&gt;"",($E32-$D32)&lt;0)</formula>
    </cfRule>
  </conditionalFormatting>
  <conditionalFormatting sqref="D42:E46">
    <cfRule type="expression" dxfId="49" priority="16">
      <formula>AND($D42&lt;&gt;"",$E42&lt;&gt;"",($E42-$D42)&lt;0)</formula>
    </cfRule>
  </conditionalFormatting>
  <conditionalFormatting sqref="D52:E56">
    <cfRule type="expression" dxfId="48" priority="13">
      <formula>AND($D52&lt;&gt;"",$E52&lt;&gt;"",($E52-$D52)&lt;0)</formula>
    </cfRule>
  </conditionalFormatting>
  <conditionalFormatting sqref="D62:E68">
    <cfRule type="expression" dxfId="47" priority="10">
      <formula>AND($D62&lt;&gt;"",$E62&lt;&gt;"",($E62-$D62)&lt;0)</formula>
    </cfRule>
  </conditionalFormatting>
  <conditionalFormatting sqref="D74:E80">
    <cfRule type="expression" dxfId="46" priority="19">
      <formula>AND($D74&lt;&gt;"",$E74&lt;&gt;"",($E74-$D74)&lt;0)</formula>
    </cfRule>
  </conditionalFormatting>
  <conditionalFormatting sqref="E5">
    <cfRule type="expression" dxfId="45" priority="4">
      <formula>E5&lt;&gt;""</formula>
    </cfRule>
  </conditionalFormatting>
  <conditionalFormatting sqref="F13:F25 F32:F36 F42:F46 F52:F56 F62:F68 F74:F80">
    <cfRule type="expression" dxfId="44" priority="6">
      <formula>AND(#REF!&lt;&gt;"",$F13&lt;&gt;"",($F13-#REF!)&lt;0)</formula>
    </cfRule>
  </conditionalFormatting>
  <conditionalFormatting sqref="F32 D32:D36 F42 D42:D46 F52 D52:D56 D62:D68 D74:D80">
    <cfRule type="expression" dxfId="43" priority="25">
      <formula>AND(#REF!&lt;&gt;"",$D32&lt;&gt;"",($D32-#REF!)&lt;0)</formula>
    </cfRule>
  </conditionalFormatting>
  <conditionalFormatting sqref="F62">
    <cfRule type="expression" dxfId="42" priority="27">
      <formula>AND(#REF!&lt;&gt;"",$D62&lt;&gt;"",($D62-#REF!)&lt;0)</formula>
    </cfRule>
    <cfRule type="expression" dxfId="41" priority="28">
      <formula>AND(#REF!&lt;&gt;"",$F62&lt;&gt;"",($F62-#REF!)&lt;0)</formula>
    </cfRule>
  </conditionalFormatting>
  <conditionalFormatting sqref="F13:G25">
    <cfRule type="expression" dxfId="40" priority="2">
      <formula>AND($F13&lt;&gt;"",$G13&lt;&gt;"",($G13-$F13)&lt;0)</formula>
    </cfRule>
  </conditionalFormatting>
  <conditionalFormatting sqref="F32:G32">
    <cfRule type="expression" dxfId="39" priority="17">
      <formula>AND($D32&lt;&gt;"",$E32&lt;&gt;"",($E32-$D32)&lt;0)</formula>
    </cfRule>
  </conditionalFormatting>
  <conditionalFormatting sqref="F32:G36">
    <cfRule type="expression" dxfId="38" priority="22">
      <formula>AND($F32&lt;&gt;"",$G32&lt;&gt;"",($G32-$F32)&lt;0)</formula>
    </cfRule>
  </conditionalFormatting>
  <conditionalFormatting sqref="F42:G42">
    <cfRule type="expression" dxfId="37" priority="14">
      <formula>AND($D42&lt;&gt;"",$E42&lt;&gt;"",($E42-$D42)&lt;0)</formula>
    </cfRule>
  </conditionalFormatting>
  <conditionalFormatting sqref="F42:G46">
    <cfRule type="expression" dxfId="36" priority="15">
      <formula>AND($F42&lt;&gt;"",$G42&lt;&gt;"",($G42-$F42)&lt;0)</formula>
    </cfRule>
  </conditionalFormatting>
  <conditionalFormatting sqref="F52:G52">
    <cfRule type="expression" dxfId="35" priority="11">
      <formula>AND($D52&lt;&gt;"",$E52&lt;&gt;"",($E52-$D52)&lt;0)</formula>
    </cfRule>
  </conditionalFormatting>
  <conditionalFormatting sqref="F52:G56">
    <cfRule type="expression" dxfId="34" priority="12">
      <formula>AND($F52&lt;&gt;"",$G52&lt;&gt;"",($G52-$F52)&lt;0)</formula>
    </cfRule>
  </conditionalFormatting>
  <conditionalFormatting sqref="F62:G62">
    <cfRule type="expression" dxfId="33" priority="8">
      <formula>AND($D62&lt;&gt;"",$E62&lt;&gt;"",($E62-$D62)&lt;0)</formula>
    </cfRule>
  </conditionalFormatting>
  <conditionalFormatting sqref="F62:G68">
    <cfRule type="expression" dxfId="32" priority="9">
      <formula>AND($F62&lt;&gt;"",$G62&lt;&gt;"",($G62-$F62)&lt;0)</formula>
    </cfRule>
  </conditionalFormatting>
  <conditionalFormatting sqref="F74:G80">
    <cfRule type="expression" dxfId="31" priority="18">
      <formula>AND($F74&lt;&gt;"",$G74&lt;&gt;"",($G74-$F74)&lt;0)</formula>
    </cfRule>
  </conditionalFormatting>
  <conditionalFormatting sqref="G13:G25 G32:G36 G42:G46 G52:G56 G62:G68 G74:G80">
    <cfRule type="expression" dxfId="30" priority="7">
      <formula>AND(#REF!&lt;&gt;"",$G13&lt;&gt;"",($G13-#REF!)&lt;0)</formula>
    </cfRule>
  </conditionalFormatting>
  <conditionalFormatting sqref="G32 E32:E36 G42 E42:E46 G52 E52:E56 E62:E68 E74:E80">
    <cfRule type="expression" dxfId="29" priority="26">
      <formula>AND(#REF!&lt;&gt;"",$E32&lt;&gt;"",($E32-#REF!)&lt;0)</formula>
    </cfRule>
  </conditionalFormatting>
  <conditionalFormatting sqref="G62">
    <cfRule type="expression" dxfId="28" priority="29">
      <formula>AND(#REF!&lt;&gt;"",$E62&lt;&gt;"",($E62-#REF!)&lt;0)</formula>
    </cfRule>
    <cfRule type="expression" dxfId="27" priority="30">
      <formula>AND(#REF!&lt;&gt;"",$G62&lt;&gt;"",($G62-#REF!)&lt;0)</formula>
    </cfRule>
  </conditionalFormatting>
  <dataValidations count="3">
    <dataValidation type="whole" operator="greaterThanOrEqual" allowBlank="1" showInputMessage="1" showErrorMessage="1" error="小数点以下の数値が出ない様に入力して下さい。" sqref="H32:H36 H42:H46 H62:H68 H52:H56 H74:H80" xr:uid="{1DE34962-1A76-4053-BEEA-5D88FAF82994}">
      <formula1>0</formula1>
    </dataValidation>
    <dataValidation type="date" operator="greaterThanOrEqual" allowBlank="1" showInputMessage="1" showErrorMessage="1" error="日付を入力して下さい。_x000a_&quot;2023/1/1&quot;の様にご入力下さい。" sqref="F13:G25 D32:G36 D42:G46 D52:G56 D62:G68 D74:G80" xr:uid="{AA086B25-1D44-42B2-8478-741ECB1EE8E1}">
      <formula1>1</formula1>
    </dataValidation>
    <dataValidation type="list" allowBlank="1" showInputMessage="1" showErrorMessage="1" sqref="K13:K24" xr:uid="{74F9DB6A-D25B-4085-9EE2-9A8C4D6D1A65}">
      <formula1>"源泉徴収票,賃金台帳,派遣契約書・請求書"</formula1>
    </dataValidation>
  </dataValidations>
  <printOptions horizontalCentered="1"/>
  <pageMargins left="0.51181102362204722" right="0.31496062992125984" top="0.74803149606299213" bottom="0.55118110236220474" header="0.31496062992125984" footer="0.31496062992125984"/>
  <pageSetup paperSize="9" scale="37" orientation="portrait" r:id="rId1"/>
  <headerFooter>
    <oddHeader>&amp;F</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16</vt:i4>
      </vt:variant>
    </vt:vector>
  </HeadingPairs>
  <TitlesOfParts>
    <vt:vector size="31" baseType="lpstr">
      <vt:lpstr>1) CO2原単位の策定</vt:lpstr>
      <vt:lpstr>2) 要件適合確認チェックシート</vt:lpstr>
      <vt:lpstr>3) シート①(申請)</vt:lpstr>
      <vt:lpstr>シート①-2</vt:lpstr>
      <vt:lpstr>シート①-3</vt:lpstr>
      <vt:lpstr>1) 成果報告書</vt:lpstr>
      <vt:lpstr>2)要件チェックリスト（成果報告）</vt:lpstr>
      <vt:lpstr>3) 要件適合確認シート (成果報告)</vt:lpstr>
      <vt:lpstr>4) シート②(成果報告)</vt:lpstr>
      <vt:lpstr>シート②-2</vt:lpstr>
      <vt:lpstr>シート②-3</vt:lpstr>
      <vt:lpstr>R6年度補正_継続した利用に係る承認申請書</vt:lpstr>
      <vt:lpstr>R7年度_継続した利用に係る承認申請書</vt:lpstr>
      <vt:lpstr>記入例</vt:lpstr>
      <vt:lpstr>減価償却</vt:lpstr>
      <vt:lpstr>'1) CO2原単位の策定'!Print_Area</vt:lpstr>
      <vt:lpstr>'1) 成果報告書'!Print_Area</vt:lpstr>
      <vt:lpstr>'2) 要件適合確認チェックシート'!Print_Area</vt:lpstr>
      <vt:lpstr>'2)要件チェックリスト（成果報告）'!Print_Area</vt:lpstr>
      <vt:lpstr>'3) シート①(申請)'!Print_Area</vt:lpstr>
      <vt:lpstr>'3) 要件適合確認シート (成果報告)'!Print_Area</vt:lpstr>
      <vt:lpstr>'4) シート②(成果報告)'!Print_Area</vt:lpstr>
      <vt:lpstr>'R6年度補正_継続した利用に係る承認申請書'!Print_Area</vt:lpstr>
      <vt:lpstr>'R7年度_継続した利用に係る承認申請書'!Print_Area</vt:lpstr>
      <vt:lpstr>'シート①-2'!Print_Area</vt:lpstr>
      <vt:lpstr>'シート①-3'!Print_Area</vt:lpstr>
      <vt:lpstr>'シート②-2'!Print_Area</vt:lpstr>
      <vt:lpstr>'シート②-3'!Print_Area</vt:lpstr>
      <vt:lpstr>記入例!Print_Area</vt:lpstr>
      <vt:lpstr>'3) シート①(申請)'!Print_Titles</vt:lpstr>
      <vt:lpstr>減価償却!取得価格に以下の表に定める率を乗じたもの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2024-04-05T01:29:15Z</dcterms:created>
  <dcterms:modified xsi:type="dcterms:W3CDTF">2025-11-11T01:12:29Z</dcterms:modified>
</cp:coreProperties>
</file>